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estu\Desktop\"/>
    </mc:Choice>
  </mc:AlternateContent>
  <bookViews>
    <workbookView xWindow="0" yWindow="0" windowWidth="23040" windowHeight="8244" firstSheet="1" activeTab="1"/>
  </bookViews>
  <sheets>
    <sheet name="БКАД" sheetId="1" state="hidden" r:id="rId1"/>
    <sheet name="По муниципалитетам" sheetId="14" r:id="rId2"/>
    <sheet name="здравоохранение" sheetId="2" r:id="rId3"/>
    <sheet name="Образование" sheetId="4" r:id="rId4"/>
    <sheet name="фкгс" sheetId="9" r:id="rId5"/>
    <sheet name="бкд" sheetId="10" r:id="rId6"/>
    <sheet name="Демография  (2)" sheetId="11" r:id="rId7"/>
    <sheet name="Экология (2)" sheetId="12" r:id="rId8"/>
    <sheet name="Культурa (2)" sheetId="13" r:id="rId9"/>
    <sheet name="Демография " sheetId="7" state="hidden" r:id="rId10"/>
    <sheet name="Экология" sheetId="6" state="hidden" r:id="rId11"/>
    <sheet name="Культурa" sheetId="8" state="hidden" r:id="rId12"/>
  </sheets>
  <definedNames>
    <definedName name="_FilterDatabase" localSheetId="0" hidden="1">БКАД!$A$12:$I$43</definedName>
    <definedName name="_FilterDatabase" localSheetId="2" hidden="1">здравоохранение!$A$3:$I$4</definedName>
    <definedName name="_FilterDatabase" localSheetId="3" hidden="1">Образование!#REF!</definedName>
    <definedName name="_FilterDatabase" localSheetId="1" hidden="1">'По муниципалитетам'!$A$1:$N$36</definedName>
    <definedName name="_FilterDatabase" localSheetId="4" hidden="1">фкгс!$A$4:$K$115</definedName>
    <definedName name="_FilterDatabase" localSheetId="10" hidden="1">Экология!#REF!</definedName>
    <definedName name="_FilterDatabase" localSheetId="7" hidden="1">'Экология (2)'!#REF!</definedName>
    <definedName name="_xlnm._FilterDatabase" localSheetId="2" hidden="1">здравоохранение!$A$3:$I$42</definedName>
    <definedName name="_xlnm._FilterDatabase" localSheetId="8" hidden="1">'Культурa (2)'!$A$2:$M$31</definedName>
    <definedName name="_xlnm._FilterDatabase" localSheetId="7" hidden="1">'Экология (2)'!$A$3:$N$17</definedName>
    <definedName name="Print_Area" localSheetId="0">БКАД!$A$1:$I$61</definedName>
    <definedName name="Print_Area" localSheetId="5">бкд!$A$1:$AB$132</definedName>
    <definedName name="Print_Area" localSheetId="2">здравоохранение!$A$1:$I$35</definedName>
    <definedName name="Print_Area" localSheetId="3">Образование!$A$3:$J$22</definedName>
    <definedName name="Print_Area" localSheetId="1">'По муниципалитетам'!$A$1:$N$36</definedName>
    <definedName name="Print_Area" localSheetId="4">фкгс!$A$1:$K$115</definedName>
    <definedName name="Print_Area" localSheetId="10">Экология!#REF!</definedName>
    <definedName name="Print_Area" localSheetId="7">'Экология (2)'!#REF!</definedName>
    <definedName name="Print_Titles" localSheetId="0">БКАД!$12:$13</definedName>
    <definedName name="Print_Titles" localSheetId="3">Образование!#REF!</definedName>
    <definedName name="Print_Titles" localSheetId="10">Экология!#REF!</definedName>
    <definedName name="Print_Titles" localSheetId="7">'Экология (2)'!#REF!</definedName>
  </definedNames>
  <calcPr calcId="162913"/>
</workbook>
</file>

<file path=xl/calcChain.xml><?xml version="1.0" encoding="utf-8"?>
<calcChain xmlns="http://schemas.openxmlformats.org/spreadsheetml/2006/main">
  <c r="K12" i="13" l="1"/>
  <c r="J12" i="13"/>
  <c r="G6" i="2" l="1"/>
  <c r="G5" i="2"/>
  <c r="F5" i="2"/>
  <c r="E5" i="2"/>
  <c r="G5" i="9"/>
  <c r="C3" i="14" l="1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2" i="14"/>
  <c r="M36" i="14" l="1"/>
  <c r="M18" i="8" l="1"/>
  <c r="J18" i="8"/>
  <c r="J17" i="8"/>
  <c r="M16" i="8"/>
  <c r="J16" i="8" s="1"/>
  <c r="M15" i="8"/>
  <c r="J15" i="8"/>
  <c r="M14" i="8"/>
  <c r="J14" i="8" s="1"/>
  <c r="M13" i="8"/>
  <c r="J13" i="8"/>
  <c r="M12" i="8"/>
  <c r="J12" i="8" s="1"/>
  <c r="M11" i="8"/>
  <c r="J11" i="8"/>
  <c r="M10" i="8"/>
  <c r="J10" i="8" s="1"/>
  <c r="M9" i="8"/>
  <c r="J9" i="8"/>
  <c r="M8" i="8"/>
  <c r="J8" i="8" s="1"/>
  <c r="M7" i="8"/>
  <c r="J7" i="8"/>
  <c r="M6" i="8"/>
  <c r="J6" i="8" s="1"/>
  <c r="M5" i="8"/>
  <c r="J5" i="8"/>
  <c r="J11" i="6"/>
  <c r="J10" i="6"/>
  <c r="J9" i="6"/>
  <c r="J8" i="6"/>
  <c r="J7" i="6"/>
  <c r="J6" i="6"/>
  <c r="J5" i="6"/>
  <c r="O13" i="7"/>
  <c r="O12" i="7"/>
  <c r="Q11" i="7"/>
  <c r="O11" i="7"/>
  <c r="O10" i="7"/>
  <c r="O8" i="7"/>
  <c r="O7" i="7"/>
  <c r="O5" i="7"/>
  <c r="J31" i="13"/>
  <c r="J29" i="13"/>
  <c r="J28" i="13"/>
  <c r="J27" i="13"/>
  <c r="L26" i="13"/>
  <c r="K26" i="13"/>
  <c r="J26" i="13" s="1"/>
  <c r="L25" i="13"/>
  <c r="K25" i="13"/>
  <c r="J25" i="13" s="1"/>
  <c r="L24" i="13"/>
  <c r="K24" i="13"/>
  <c r="J24" i="13"/>
  <c r="L23" i="13"/>
  <c r="K23" i="13"/>
  <c r="L22" i="13"/>
  <c r="K22" i="13"/>
  <c r="J22" i="13" s="1"/>
  <c r="L21" i="13"/>
  <c r="K21" i="13"/>
  <c r="J21" i="13"/>
  <c r="L20" i="13"/>
  <c r="J20" i="13" s="1"/>
  <c r="K20" i="13"/>
  <c r="L19" i="13"/>
  <c r="K19" i="13"/>
  <c r="L18" i="13"/>
  <c r="K18" i="13"/>
  <c r="J18" i="13" s="1"/>
  <c r="L17" i="13"/>
  <c r="K17" i="13"/>
  <c r="J17" i="13" s="1"/>
  <c r="L16" i="13"/>
  <c r="K16" i="13"/>
  <c r="J16" i="13"/>
  <c r="L15" i="13"/>
  <c r="K15" i="13"/>
  <c r="L14" i="13"/>
  <c r="K14" i="13"/>
  <c r="J14" i="13" s="1"/>
  <c r="L13" i="13"/>
  <c r="K13" i="13"/>
  <c r="J13" i="13"/>
  <c r="L12" i="13"/>
  <c r="L11" i="13"/>
  <c r="K11" i="13"/>
  <c r="L10" i="13"/>
  <c r="K10" i="13"/>
  <c r="J10" i="13" s="1"/>
  <c r="L9" i="13"/>
  <c r="K9" i="13"/>
  <c r="J9" i="13" s="1"/>
  <c r="L8" i="13"/>
  <c r="K8" i="13"/>
  <c r="J8" i="13"/>
  <c r="L7" i="13"/>
  <c r="K7" i="13"/>
  <c r="J6" i="13"/>
  <c r="J5" i="13"/>
  <c r="J11" i="12"/>
  <c r="J10" i="12"/>
  <c r="J9" i="12"/>
  <c r="J8" i="12"/>
  <c r="J7" i="12"/>
  <c r="J6" i="12"/>
  <c r="J5" i="12"/>
  <c r="O15" i="11"/>
  <c r="O14" i="11"/>
  <c r="O13" i="11"/>
  <c r="O12" i="11"/>
  <c r="Q10" i="11"/>
  <c r="Q9" i="11"/>
  <c r="O8" i="11"/>
  <c r="O7" i="11"/>
  <c r="O5" i="11"/>
  <c r="AD116" i="10"/>
  <c r="AB116" i="10"/>
  <c r="E96" i="10"/>
  <c r="F93" i="10"/>
  <c r="E82" i="10"/>
  <c r="H75" i="10"/>
  <c r="G75" i="10"/>
  <c r="F75" i="10"/>
  <c r="I74" i="10"/>
  <c r="I75" i="10" s="1"/>
  <c r="Q69" i="10"/>
  <c r="Q70" i="10" s="1"/>
  <c r="M69" i="10"/>
  <c r="G69" i="10"/>
  <c r="E69" i="10"/>
  <c r="T68" i="10"/>
  <c r="P68" i="10"/>
  <c r="I68" i="10"/>
  <c r="S68" i="10" s="1"/>
  <c r="F68" i="10"/>
  <c r="H68" i="10" s="1"/>
  <c r="R68" i="10" s="1"/>
  <c r="T67" i="10"/>
  <c r="S67" i="10"/>
  <c r="P67" i="10"/>
  <c r="I67" i="10"/>
  <c r="H67" i="10"/>
  <c r="R67" i="10" s="1"/>
  <c r="F67" i="10"/>
  <c r="F66" i="10"/>
  <c r="P66" i="10" s="1"/>
  <c r="T66" i="10" s="1"/>
  <c r="P65" i="10"/>
  <c r="T65" i="10" s="1"/>
  <c r="F65" i="10"/>
  <c r="I65" i="10" s="1"/>
  <c r="S65" i="10" s="1"/>
  <c r="T64" i="10"/>
  <c r="P64" i="10"/>
  <c r="P69" i="10" s="1"/>
  <c r="P70" i="10" s="1"/>
  <c r="I64" i="10"/>
  <c r="S64" i="10" s="1"/>
  <c r="F64" i="10"/>
  <c r="H64" i="10" s="1"/>
  <c r="H63" i="10"/>
  <c r="I63" i="10" s="1"/>
  <c r="Q61" i="10"/>
  <c r="P61" i="10"/>
  <c r="M61" i="10"/>
  <c r="I61" i="10"/>
  <c r="H61" i="10"/>
  <c r="G61" i="10"/>
  <c r="G70" i="10" s="1"/>
  <c r="F61" i="10"/>
  <c r="E61" i="10"/>
  <c r="S60" i="10"/>
  <c r="R60" i="10"/>
  <c r="I60" i="10"/>
  <c r="H60" i="10"/>
  <c r="S59" i="10"/>
  <c r="R59" i="10"/>
  <c r="I59" i="10"/>
  <c r="H59" i="10"/>
  <c r="S58" i="10"/>
  <c r="R58" i="10"/>
  <c r="I58" i="10"/>
  <c r="H58" i="10"/>
  <c r="S57" i="10"/>
  <c r="R57" i="10"/>
  <c r="I57" i="10"/>
  <c r="H57" i="10"/>
  <c r="S56" i="10"/>
  <c r="R56" i="10"/>
  <c r="I56" i="10"/>
  <c r="H56" i="10"/>
  <c r="S55" i="10"/>
  <c r="R55" i="10"/>
  <c r="I55" i="10"/>
  <c r="H55" i="10"/>
  <c r="S54" i="10"/>
  <c r="R54" i="10"/>
  <c r="I54" i="10"/>
  <c r="H54" i="10"/>
  <c r="S53" i="10"/>
  <c r="R53" i="10"/>
  <c r="I53" i="10"/>
  <c r="H53" i="10"/>
  <c r="S52" i="10"/>
  <c r="R52" i="10"/>
  <c r="I52" i="10"/>
  <c r="H52" i="10"/>
  <c r="S51" i="10"/>
  <c r="R51" i="10"/>
  <c r="I51" i="10"/>
  <c r="H51" i="10"/>
  <c r="S50" i="10"/>
  <c r="R50" i="10"/>
  <c r="I50" i="10"/>
  <c r="H50" i="10"/>
  <c r="S49" i="10"/>
  <c r="R49" i="10"/>
  <c r="I49" i="10"/>
  <c r="H49" i="10"/>
  <c r="S48" i="10"/>
  <c r="S61" i="10" s="1"/>
  <c r="R48" i="10"/>
  <c r="R61" i="10" s="1"/>
  <c r="I48" i="10"/>
  <c r="H48" i="10"/>
  <c r="H47" i="10"/>
  <c r="I47" i="10" s="1"/>
  <c r="S45" i="10"/>
  <c r="R45" i="10"/>
  <c r="Q45" i="10"/>
  <c r="P45" i="10"/>
  <c r="G45" i="10"/>
  <c r="F45" i="10"/>
  <c r="E45" i="10"/>
  <c r="M44" i="10"/>
  <c r="I44" i="10"/>
  <c r="H44" i="10"/>
  <c r="M43" i="10"/>
  <c r="I43" i="10"/>
  <c r="H43" i="10"/>
  <c r="M42" i="10"/>
  <c r="I42" i="10"/>
  <c r="H42" i="10"/>
  <c r="M41" i="10"/>
  <c r="I41" i="10"/>
  <c r="H41" i="10"/>
  <c r="M40" i="10"/>
  <c r="I40" i="10"/>
  <c r="H40" i="10"/>
  <c r="M39" i="10"/>
  <c r="I39" i="10"/>
  <c r="H39" i="10"/>
  <c r="M38" i="10"/>
  <c r="M45" i="10" s="1"/>
  <c r="M70" i="10" s="1"/>
  <c r="I38" i="10"/>
  <c r="I45" i="10" s="1"/>
  <c r="H38" i="10"/>
  <c r="H45" i="10" s="1"/>
  <c r="I37" i="10"/>
  <c r="H37" i="10"/>
  <c r="S35" i="10"/>
  <c r="R35" i="10"/>
  <c r="Q35" i="10"/>
  <c r="P35" i="10"/>
  <c r="G35" i="10"/>
  <c r="F35" i="10"/>
  <c r="E35" i="10"/>
  <c r="M32" i="10"/>
  <c r="I32" i="10"/>
  <c r="H32" i="10"/>
  <c r="M31" i="10"/>
  <c r="M35" i="10" s="1"/>
  <c r="I31" i="10"/>
  <c r="I35" i="10" s="1"/>
  <c r="H31" i="10"/>
  <c r="M30" i="10"/>
  <c r="I30" i="10"/>
  <c r="H30" i="10"/>
  <c r="H35" i="10" s="1"/>
  <c r="H29" i="10"/>
  <c r="I29" i="10" s="1"/>
  <c r="Q27" i="10"/>
  <c r="M27" i="10"/>
  <c r="H27" i="10"/>
  <c r="F27" i="10"/>
  <c r="E27" i="10"/>
  <c r="H26" i="10"/>
  <c r="H20" i="10"/>
  <c r="M20" i="10" s="1"/>
  <c r="P20" i="10" s="1"/>
  <c r="R20" i="10" s="1"/>
  <c r="T19" i="10"/>
  <c r="P19" i="10"/>
  <c r="R19" i="10" s="1"/>
  <c r="M19" i="10"/>
  <c r="H19" i="10"/>
  <c r="P18" i="10"/>
  <c r="T18" i="10" s="1"/>
  <c r="M18" i="10"/>
  <c r="H18" i="10"/>
  <c r="P14" i="10"/>
  <c r="T14" i="10" s="1"/>
  <c r="H14" i="10"/>
  <c r="M14" i="10" s="1"/>
  <c r="M13" i="10"/>
  <c r="H13" i="10"/>
  <c r="M12" i="10"/>
  <c r="H12" i="10"/>
  <c r="T11" i="10"/>
  <c r="R11" i="10"/>
  <c r="P11" i="10"/>
  <c r="H11" i="10"/>
  <c r="T10" i="10"/>
  <c r="R10" i="10"/>
  <c r="P10" i="10"/>
  <c r="H10" i="10"/>
  <c r="T9" i="10"/>
  <c r="R9" i="10"/>
  <c r="P9" i="10"/>
  <c r="H9" i="10"/>
  <c r="T7" i="10"/>
  <c r="R7" i="10"/>
  <c r="P7" i="10"/>
  <c r="P27" i="10" s="1"/>
  <c r="H7" i="10"/>
  <c r="H6" i="10"/>
  <c r="G110" i="9"/>
  <c r="G104" i="9"/>
  <c r="G102" i="9"/>
  <c r="G95" i="9"/>
  <c r="G92" i="9"/>
  <c r="G91" i="9"/>
  <c r="G81" i="9"/>
  <c r="G80" i="9"/>
  <c r="G73" i="9"/>
  <c r="G72" i="9"/>
  <c r="G71" i="9"/>
  <c r="G70" i="9"/>
  <c r="G69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8" i="9"/>
  <c r="G47" i="9"/>
  <c r="G46" i="9"/>
  <c r="G45" i="9"/>
  <c r="G44" i="9"/>
  <c r="G43" i="9"/>
  <c r="G42" i="9"/>
  <c r="G41" i="9"/>
  <c r="G40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H27" i="4"/>
  <c r="F22" i="4"/>
  <c r="F21" i="4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F33" i="2"/>
  <c r="G33" i="2" s="1"/>
  <c r="E33" i="2"/>
  <c r="H32" i="2"/>
  <c r="G32" i="2"/>
  <c r="F31" i="2"/>
  <c r="H31" i="2" s="1"/>
  <c r="E31" i="2"/>
  <c r="H30" i="2"/>
  <c r="G30" i="2"/>
  <c r="H29" i="2"/>
  <c r="G29" i="2"/>
  <c r="H28" i="2"/>
  <c r="G28" i="2"/>
  <c r="H27" i="2"/>
  <c r="G27" i="2"/>
  <c r="F26" i="2"/>
  <c r="H26" i="2" s="1"/>
  <c r="E26" i="2"/>
  <c r="H25" i="2"/>
  <c r="G25" i="2"/>
  <c r="H24" i="2"/>
  <c r="G24" i="2"/>
  <c r="H23" i="2"/>
  <c r="G23" i="2"/>
  <c r="F22" i="2"/>
  <c r="G22" i="2" s="1"/>
  <c r="E22" i="2"/>
  <c r="H21" i="2"/>
  <c r="G21" i="2"/>
  <c r="F20" i="2"/>
  <c r="H20" i="2" s="1"/>
  <c r="E20" i="2"/>
  <c r="H19" i="2"/>
  <c r="G19" i="2"/>
  <c r="H18" i="2"/>
  <c r="G18" i="2"/>
  <c r="H17" i="2"/>
  <c r="G17" i="2"/>
  <c r="H16" i="2"/>
  <c r="G16" i="2"/>
  <c r="H15" i="2"/>
  <c r="G15" i="2"/>
  <c r="H14" i="2"/>
  <c r="F14" i="2"/>
  <c r="G14" i="2" s="1"/>
  <c r="E14" i="2"/>
  <c r="H13" i="2"/>
  <c r="G13" i="2"/>
  <c r="F12" i="2"/>
  <c r="H12" i="2" s="1"/>
  <c r="E12" i="2"/>
  <c r="H11" i="2"/>
  <c r="G11" i="2"/>
  <c r="H10" i="2"/>
  <c r="G10" i="2"/>
  <c r="F9" i="2"/>
  <c r="H9" i="2" s="1"/>
  <c r="E9" i="2"/>
  <c r="H8" i="2"/>
  <c r="G8" i="2"/>
  <c r="E7" i="2"/>
  <c r="H6" i="2"/>
  <c r="F7" i="2"/>
  <c r="N36" i="14"/>
  <c r="L36" i="14"/>
  <c r="J36" i="14"/>
  <c r="I36" i="14"/>
  <c r="H36" i="14"/>
  <c r="G36" i="14"/>
  <c r="F36" i="14"/>
  <c r="E36" i="14"/>
  <c r="D36" i="14"/>
  <c r="C36" i="14" l="1"/>
  <c r="J11" i="13"/>
  <c r="J19" i="13"/>
  <c r="J7" i="13"/>
  <c r="J15" i="13"/>
  <c r="J23" i="13"/>
  <c r="H22" i="2"/>
  <c r="G7" i="2"/>
  <c r="H7" i="2"/>
  <c r="T69" i="10"/>
  <c r="R64" i="10"/>
  <c r="H69" i="10"/>
  <c r="S69" i="10"/>
  <c r="S70" i="10" s="1"/>
  <c r="G9" i="2"/>
  <c r="G12" i="2"/>
  <c r="G20" i="2"/>
  <c r="G26" i="2"/>
  <c r="G31" i="2"/>
  <c r="R14" i="10"/>
  <c r="R27" i="10" s="1"/>
  <c r="T20" i="10"/>
  <c r="H66" i="10"/>
  <c r="R66" i="10" s="1"/>
  <c r="H5" i="2"/>
  <c r="R18" i="10"/>
  <c r="H65" i="10"/>
  <c r="R65" i="10" s="1"/>
  <c r="I66" i="10"/>
  <c r="S66" i="10" s="1"/>
  <c r="F69" i="10"/>
  <c r="I69" i="10" l="1"/>
  <c r="R69" i="10"/>
  <c r="R70" i="10" s="1"/>
</calcChain>
</file>

<file path=xl/sharedStrings.xml><?xml version="1.0" encoding="utf-8"?>
<sst xmlns="http://schemas.openxmlformats.org/spreadsheetml/2006/main" count="1731" uniqueCount="872">
  <si>
    <t>Заявка на согласование в Минзакупок не поступала/ аукцион не состоялся/ иная причина незаконтрактованности</t>
  </si>
  <si>
    <t>Заявка находится на доработке у заказчика или на рассмотрении в Минзакупок</t>
  </si>
  <si>
    <t>из них на доработке у Заказчика</t>
  </si>
  <si>
    <t>из них согласованы, но не размещены</t>
  </si>
  <si>
    <t>Закупка размещена</t>
  </si>
  <si>
    <t>Из них контракт заключен</t>
  </si>
  <si>
    <t>ВСЕГО</t>
  </si>
  <si>
    <t>"Безопасные и  качественные дороги" в 2022 году</t>
  </si>
  <si>
    <t>№п/п</t>
  </si>
  <si>
    <t>Наименование проекта</t>
  </si>
  <si>
    <t>Заказчик/Муниципальное образование</t>
  </si>
  <si>
    <t xml:space="preserve">Наименование объекта капитального строительства </t>
  </si>
  <si>
    <t>Мощьность, км</t>
  </si>
  <si>
    <t>2022</t>
  </si>
  <si>
    <t>Номер контракта</t>
  </si>
  <si>
    <t xml:space="preserve">Срок сдачи </t>
  </si>
  <si>
    <t>ФБ</t>
  </si>
  <si>
    <t>КБ</t>
  </si>
  <si>
    <t>План</t>
  </si>
  <si>
    <t>Факт</t>
  </si>
  <si>
    <t>Национальный проект "БКАД"</t>
  </si>
  <si>
    <t>МИНИСТЕРСТВО ТРАНСПОРТА И ДОРОЖНОГО ХОЗЯЙСТВА ПРИМОРСКОГО КРАЯ (Указать муниципальное образование, где располагается данный участок дороги, чтобы направить наблюдателей)</t>
  </si>
  <si>
    <t>Подъезд к Артему от Владивостока-Находка-порт Восточный,км 0+000 - км 0+835, км 5+766 - км 19+282</t>
  </si>
  <si>
    <t>№ 0820500000821008010</t>
  </si>
  <si>
    <t>Владивосток-Находка-Суражевка-Кролевец, км 8+100 - км 10+683</t>
  </si>
  <si>
    <t>Хабаровск-Владивосток-ст.Угольная, км 5+762 – км 8+060</t>
  </si>
  <si>
    <t>Хабаровск-Владивосток-с.Вольно-Надеждинское, км 0+000 – км 0+900</t>
  </si>
  <si>
    <t>Раздольное-Хасан км 132+230 - км 139+630</t>
  </si>
  <si>
    <t>Михайловка-Турий Рог, км 0+000 - км 1+271, км 1+663 - км 1+802, км 2+349 - км 2+364, км 2+802 - км 5+944, км 5+944 - км 7+757</t>
  </si>
  <si>
    <t>№ 0820500000821008389</t>
  </si>
  <si>
    <t>Уссурийск – Пограничный – Госграница км 7+464 – км 12+061</t>
  </si>
  <si>
    <t>Артем-Находка-порт Восточный , км 160+200 - км 161+200, км 162+200 - км 163+305, км 165+038 - км 166+140, км 167+300 - км 167+783</t>
  </si>
  <si>
    <t>№ 0820500000821008087</t>
  </si>
  <si>
    <t>Киевка-Преображение км 7+000 - км 12+000</t>
  </si>
  <si>
    <t>Находка-Лазо-Ольга-Кавалерово км 110+000 - км 113+580</t>
  </si>
  <si>
    <t>Администрация Артемовского городского округа</t>
  </si>
  <si>
    <t>ул.Симферопольская (от ул.Херсонская до ул.Фрунзе) и тротуар (по четной и нечетной стороне от ул.Севастопольской по четной стороне), г.Артем, Приморский край</t>
  </si>
  <si>
    <t>№ 0320300073221000079</t>
  </si>
  <si>
    <t>ул.Чапаева  (от пересечения ул.Фрунзе до д.№106 по ул.Чапаева), г.Артем, Приморский край</t>
  </si>
  <si>
    <t>ул.Уссурийская (от д.№ 1 по ул.Чапаева до д.№ 26 по ул.Ульяновская), г.Артем, Приморский край</t>
  </si>
  <si>
    <t>ул.Геологическая - от дома № 29 по ул.Шахтерской до дома № 27 по ул.Геологическая, г.Артем, Приморский край</t>
  </si>
  <si>
    <t>ул.Герцена (от д.№ 1 по ул.Кирова до д.№ 82 по ул.Герцена), г.Артем, Приморский край</t>
  </si>
  <si>
    <t>ул.Виноградная (от ул.Вишневая до ж/д переезда ул.Загородная) г.Артем, Приморский край</t>
  </si>
  <si>
    <t>ул.Берзарина, г.Артем, Приморский край</t>
  </si>
  <si>
    <t>Администрация Надеждинского муниципального района</t>
  </si>
  <si>
    <t>Ремонт дороги ул.Р.Дрегиса, с.Вольно-Надеждинское</t>
  </si>
  <si>
    <t>№ 0320300028121000097</t>
  </si>
  <si>
    <t>Ремонт дороги ул.Весенняя п.Тавричанка</t>
  </si>
  <si>
    <t>Ремонт дороги ул.Круговая с.Прохладное</t>
  </si>
  <si>
    <t>Ремонт дороги пер.Заводской с.Вольно-Надеждинское</t>
  </si>
  <si>
    <t>Ремонт дороги ул.Геологов с Вольно-Надеждинское</t>
  </si>
  <si>
    <t>Администрация Владивостокского городского округа</t>
  </si>
  <si>
    <t>Ремонт дорог ул. Карбышева, г. Владивосток</t>
  </si>
  <si>
    <t>Ремонт дорог ул. Нейбута, г. Владивосток</t>
  </si>
  <si>
    <t xml:space="preserve">Ремонт дорог ул. Калинина, г. Владивосток </t>
  </si>
  <si>
    <t>Ремонт дорог ул. Давыдова, г. Владивосток</t>
  </si>
  <si>
    <t>Ремонт дорог ул. Днепровская, г. Владивосток</t>
  </si>
  <si>
    <t>Администрация Шкотовского района</t>
  </si>
  <si>
    <t>ул. Центральная, п. Штыково</t>
  </si>
  <si>
    <t>№ 0120300014521000049</t>
  </si>
  <si>
    <t>ул. Школьная, с. Многоудобное</t>
  </si>
  <si>
    <t>ул. Зеленая, с. Центральное</t>
  </si>
  <si>
    <t>ул. Авиаторов, с. Новонежино</t>
  </si>
  <si>
    <t>ул. Варнина, п. Мысовое</t>
  </si>
  <si>
    <t>ул. Морская, п. Подъяпольское</t>
  </si>
  <si>
    <t>ул. Парковская, с. Романовка</t>
  </si>
  <si>
    <t>ул. Поворотная, с. Романовка</t>
  </si>
  <si>
    <t>ул. Полевая, д. Речица</t>
  </si>
  <si>
    <t>ул. Нагорная, пгт. Смоляниново</t>
  </si>
  <si>
    <t>ул. Калинина, пгт. Смоляниново</t>
  </si>
  <si>
    <t>ул. Красноармейская, пгт. Шкотово</t>
  </si>
  <si>
    <t>ул. Горького, пгт Шкотово</t>
  </si>
  <si>
    <t>№</t>
  </si>
  <si>
    <t>Муниципальное образование</t>
  </si>
  <si>
    <t>Всего объектов</t>
  </si>
  <si>
    <t>Старшее поколение</t>
  </si>
  <si>
    <t>Спорт норма жизни</t>
  </si>
  <si>
    <t>Содействие занятости женщин</t>
  </si>
  <si>
    <t>Дорожная сеть</t>
  </si>
  <si>
    <t>Здравоохранение</t>
  </si>
  <si>
    <t>Успех каждого ребенка</t>
  </si>
  <si>
    <t xml:space="preserve">Современная школа </t>
  </si>
  <si>
    <t>Формирование комфортной городской среды</t>
  </si>
  <si>
    <t>Чистая вода</t>
  </si>
  <si>
    <t>Цифровая культура</t>
  </si>
  <si>
    <t>Культура</t>
  </si>
  <si>
    <t>Арсеньевский ГО</t>
  </si>
  <si>
    <t>Артемовский ГО</t>
  </si>
  <si>
    <t>Большой Камень</t>
  </si>
  <si>
    <t>Владивостокский ГО</t>
  </si>
  <si>
    <t>ГО ЗАТО город Фокино</t>
  </si>
  <si>
    <t>ГО Спасск-Дальний</t>
  </si>
  <si>
    <t>Дальнегорский ГО</t>
  </si>
  <si>
    <t>Дальнереченский ГО</t>
  </si>
  <si>
    <t>Анучинский МР</t>
  </si>
  <si>
    <t>Дальнереченский МР</t>
  </si>
  <si>
    <t>Кавалеровский МР</t>
  </si>
  <si>
    <t>Кировский МР</t>
  </si>
  <si>
    <t>Красноармейский МР</t>
  </si>
  <si>
    <t>Лазовский МР</t>
  </si>
  <si>
    <t>Лесозаводский ГО</t>
  </si>
  <si>
    <t>Михайловский МР</t>
  </si>
  <si>
    <t>Надеждинский МР</t>
  </si>
  <si>
    <t>Находкинский ГО</t>
  </si>
  <si>
    <t>Ольгинский МР</t>
  </si>
  <si>
    <t>Октябрьский МР</t>
  </si>
  <si>
    <t>Партизанский ГО</t>
  </si>
  <si>
    <t>Партизанский МР</t>
  </si>
  <si>
    <t>Пограничный МР</t>
  </si>
  <si>
    <t>Пожарский МР</t>
  </si>
  <si>
    <t>Спасский МР</t>
  </si>
  <si>
    <t>Тернейский МР</t>
  </si>
  <si>
    <t>Уссурийский ГО</t>
  </si>
  <si>
    <t>Ханкайский МР</t>
  </si>
  <si>
    <t>Хасанский МР</t>
  </si>
  <si>
    <t>Хорольский МР</t>
  </si>
  <si>
    <t>Черниговский МР</t>
  </si>
  <si>
    <t>Чугуевский МР</t>
  </si>
  <si>
    <t>Шкотовский МР</t>
  </si>
  <si>
    <t>Яковлевский МР</t>
  </si>
  <si>
    <t>ИТОГО</t>
  </si>
  <si>
    <t>Национальный проект "Здравоохранение" 2022 год</t>
  </si>
  <si>
    <t>Региональный проект "Модернизация первичного звена здравоохранения"</t>
  </si>
  <si>
    <t>№ пп.</t>
  </si>
  <si>
    <t>Ответственный куратор</t>
  </si>
  <si>
    <t>Муницпальное образование</t>
  </si>
  <si>
    <t>Всего на реализуцию объекта</t>
  </si>
  <si>
    <t xml:space="preserve">План </t>
  </si>
  <si>
    <t>Факт / Прогноз</t>
  </si>
  <si>
    <t>Худченко А.Г.</t>
  </si>
  <si>
    <t>Арсеньевский городской округ</t>
  </si>
  <si>
    <t>Средства планируется перераспределить на капитальный ремонт  помещений 3 этажа акушерского корпуса под отделение ЦАОП КГБУЗ "Дальнегор-ская ЦГБ", расположенного по адресу: Приморский край, г. Дальнегорск,, проспект 50 лет Октября, 94 при внесении изменений в программу модернизации ПЗЗ</t>
  </si>
  <si>
    <t>15/12/2022</t>
  </si>
  <si>
    <t>Комплексный капремонт поликлинического подразделени КГБУЗ "Арсеньевкая ГБ", г. Арсеньев, улица Островского, 40</t>
  </si>
  <si>
    <t>№ 0820500000821008559</t>
  </si>
  <si>
    <t>Владивостокский городской округ</t>
  </si>
  <si>
    <t xml:space="preserve"> Комплексный капитальный ремонт поликлиники КГБУЗ "Владивостокская поликлиника № 3", город Владивосток, улица Луговая, 55</t>
  </si>
  <si>
    <t>0820500000821008348</t>
  </si>
  <si>
    <t>Лесозаводский городской округ</t>
  </si>
  <si>
    <t>Комплексный капремонт поликлинического подразделения КГБУЗ "Лесозаводская ЦГБ", г. Лесозаводск, ул. 9 Января ,102А2</t>
  </si>
  <si>
    <t>Партизанский муниципальный район</t>
  </si>
  <si>
    <t xml:space="preserve"> Выборочный капремонт поликлинического подразделения КГБУЗ "Партизанская городская больница №1",  Партизанский район, село Владимиро-Александровское, улица Комсомольская, 99 лит.К</t>
  </si>
  <si>
    <t>0820500000821008853</t>
  </si>
  <si>
    <t>Пограничный муниципальный округ</t>
  </si>
  <si>
    <t>Выборочный капремонт поликлинического подразделения  КГБУЗ "Пограничная ЦРБ", пгт. Пограничный, ул. Пирогова, дом 2</t>
  </si>
  <si>
    <t>Комплексный капремонт поликлинического подразделения КГБУЗ "Пожарская ЦРБ", район Пожарский, поселок городского типа Лучегорск, улица Ленина, дом 35а</t>
  </si>
  <si>
    <t>0820500000821008363</t>
  </si>
  <si>
    <t> 0820500000821008017</t>
  </si>
  <si>
    <t>0820500000821008070</t>
  </si>
  <si>
    <t>Уссурийский городской округ</t>
  </si>
  <si>
    <t>Комплексный капремонт поликлинического подразделения КГБУЗ "Уссурийская центральная городская больница", г. Уссурийск, улица Некрасова д. 115</t>
  </si>
  <si>
    <t>Комплексный капремонт поликлинического подразделения КГБУЗ "  Владивостокская поликлиника № 9",  г. Владивосток , ул. Давыдова , д.3</t>
  </si>
  <si>
    <t>0820500000821008780</t>
  </si>
  <si>
    <t>Чернигорский муниципальный район</t>
  </si>
  <si>
    <r>
      <rPr>
        <sz val="22"/>
        <color theme="1"/>
        <rFont val="Times New Roman"/>
        <charset val="204"/>
      </rPr>
      <t xml:space="preserve"> Выборочный капитальный ремонт</t>
    </r>
    <r>
      <rPr>
        <sz val="22"/>
        <color theme="1"/>
        <rFont val="Times New Roman"/>
        <charset val="204"/>
      </rPr>
      <t xml:space="preserve"> поликлинического подразделения</t>
    </r>
    <r>
      <rPr>
        <b/>
        <sz val="22"/>
        <color theme="1"/>
        <rFont val="Times New Roman"/>
        <charset val="204"/>
      </rPr>
      <t xml:space="preserve"> </t>
    </r>
    <r>
      <rPr>
        <sz val="22"/>
        <color theme="1"/>
        <rFont val="Times New Roman"/>
        <charset val="204"/>
      </rPr>
      <t>КГБУЗ "Черниговская ЦРБ", район Черниговский, село Черниговка, улица Дзержинского, 37а/4</t>
    </r>
  </si>
  <si>
    <t>0820500000821007588</t>
  </si>
  <si>
    <t xml:space="preserve"> Выборочный капитальный ремон поликлинического подразделения КГБУЗ "Черниговская ЦРБ", район Черниговский, село Черниговка, улица Дзержинского, 37а/8</t>
  </si>
  <si>
    <t>Выборочный капремонт поликлиники КГБУЗ "Владивостокская поликлиника № 9", город Владивосток, улица Вострецова, 4</t>
  </si>
  <si>
    <t> 0820500000821008782</t>
  </si>
  <si>
    <t> 0820500000821008781</t>
  </si>
  <si>
    <t>Кавалеровский муниципальный район</t>
  </si>
  <si>
    <t>Выборочный капремонт поликлинического подразделения КГБУЗ "Кавалеровская ЦРБ", район Кавалеровский, поселок городского типа Кавалерово, улица Арсеньева, 112</t>
  </si>
  <si>
    <t>Надеждинский муниципальный район</t>
  </si>
  <si>
    <t>Комплексный капремонт поликлинического подразделения КГБУЗ "Надеждинская ЦРБ", район Надеждинский, поселок Тавричанка, улица Лазо, 3 Литер А.</t>
  </si>
  <si>
    <t>Партизанский городской округ</t>
  </si>
  <si>
    <t>Выборочный капремонт поликлинического подразделения КГБУЗ "Партизанская городская больница № 1", город Партизанск, улица Ленинская, дом 30</t>
  </si>
  <si>
    <t xml:space="preserve"> 0820500000821008462</t>
  </si>
  <si>
    <t>0820500000821007228</t>
  </si>
  <si>
    <t>Шкотовский муниципальный район</t>
  </si>
  <si>
    <t>Комплексный капремонт поликлинического подразделения КГБУЗ "Шкотовская ЦРБ", Шкотовский р-н, Шкотово пгт, Ленинская ул, 68</t>
  </si>
  <si>
    <t>0820500000821006352</t>
  </si>
  <si>
    <t>Комплексный капремонт поликлинического подразделения КГБУЗ "Шкотовская ЦРБ", Шкотовский р-н, Шкотово пгт, Ленинская ул, 68 (строение 2)</t>
  </si>
  <si>
    <t>Выборочный капремонт поликлинического подразделения ГБУЗ ККБ №2 Интернациональная-56</t>
  </si>
  <si>
    <t>Выборочный капремонт поликлинического подразделения ГБУЗ ККБ №2 Борисенко-50</t>
  </si>
  <si>
    <t>Артемовский городской округ</t>
  </si>
  <si>
    <t>Выборочный капремонт поликлинического подразделения  КГБУЗ "Артемовская детская больница", город Артем, село Кневичи, улица Центральные Кневичи, 3</t>
  </si>
  <si>
    <t>Выборочный капремонт поликлинического подразделения КГБУЗ "Артемовская детская больница", город Артем, улица Ленина, дом 11</t>
  </si>
  <si>
    <t>Комплексный капремонт поликлинического подразделения КГБУЗ " Владивостокская больница №3", город Владивосток, улица Первая, 6 Литер А</t>
  </si>
  <si>
    <t>Тернейский муниципальный округ</t>
  </si>
  <si>
    <t>Установка ВА КГБУЗ "Пластунская  районная больница", пгт Терней, Ивановская,9</t>
  </si>
  <si>
    <t>Строительство врачебной амбулатории в п. Заводском, г. Артем, Приморского края, КГБУЗ «Артемовская городская больница № 2», в том числе проектно-изыскательские работы</t>
  </si>
  <si>
    <t>№ 0820500000821002113</t>
  </si>
  <si>
    <t>Пожарский муниципальный район</t>
  </si>
  <si>
    <t>Строительство врачебной амбулатории на территории с. Верхний Перевал Пожарского муниципального района, КГБУЗ "Пожарская ЦРБ", в том числе проектно-изыскательские работы</t>
  </si>
  <si>
    <t>№ 0820500000821001293</t>
  </si>
  <si>
    <t>30/12/2022</t>
  </si>
  <si>
    <t>Национальный проект "Образование" 2022 год</t>
  </si>
  <si>
    <t>Региональный проект "Успех каждого ребенка"</t>
  </si>
  <si>
    <t>МБ</t>
  </si>
  <si>
    <t>Бондаренко Н.В.</t>
  </si>
  <si>
    <t>Дальнереченский муниципальный район</t>
  </si>
  <si>
    <t>Ремонт спортивного зала МОБУ СОШ с Рождественка</t>
  </si>
  <si>
    <t>01.09.2022</t>
  </si>
  <si>
    <t>Ремонт спортивного зала МБОУ СОШ №3 пгт.Кавалерово</t>
  </si>
  <si>
    <t>№ 0320300002121000184</t>
  </si>
  <si>
    <t>Михайловский муниципальный район</t>
  </si>
  <si>
    <t>Ремонт спортивного зала МБОУ СОШ с Кремово</t>
  </si>
  <si>
    <t>Ремонт спортивного зала МБОУ СОШ №5 п Тавричанка</t>
  </si>
  <si>
    <t>Октябрьский муниципальный округ</t>
  </si>
  <si>
    <t>Ремонт спортивного зала МОБУ Липовецкая СОШ№1 пгт Липовцы</t>
  </si>
  <si>
    <t>Ремонт спортивного зала МБОУ "Барано-Оренбургская СОШ ПМО"</t>
  </si>
  <si>
    <t>№ 0820300010021000084</t>
  </si>
  <si>
    <t>Хорольский муниципальный округ</t>
  </si>
  <si>
    <t>Ремонт спортивного зала МБОУ школа №1 с Хороль</t>
  </si>
  <si>
    <t>Черниговский муниципальный район</t>
  </si>
  <si>
    <t>Ремонт спортивного зала МБОУСОШ №10 с Дмитриевка</t>
  </si>
  <si>
    <t>Большой камень ГО</t>
  </si>
  <si>
    <t>Ремонт спортивного зала МБОУ СОШ №3 г Большой камень</t>
  </si>
  <si>
    <t>Ремонт спортивного зала МБОУ СОШ №8 г Большой камень</t>
  </si>
  <si>
    <t>Региональный проект "Современная школа"</t>
  </si>
  <si>
    <t>Петров М.В.</t>
  </si>
  <si>
    <t>Строительство школы на 1275 мест, Школа №1 в жилом районе Патрокл г. Владивосток, ул. Басаргина, 2</t>
  </si>
  <si>
    <t>534 867,84</t>
  </si>
  <si>
    <t>-</t>
  </si>
  <si>
    <t>968/291-165/20</t>
  </si>
  <si>
    <t>Партизанский муниципальный 
район</t>
  </si>
  <si>
    <t>Строительство Новолитовской общеобразовательной школы на 220 учащихся с блоком 4-х дошкольных групп</t>
  </si>
  <si>
    <t xml:space="preserve"> -</t>
  </si>
  <si>
    <t xml:space="preserve">01203000006200000850001 </t>
  </si>
  <si>
    <t>31/05/2022</t>
  </si>
  <si>
    <t>Тернейский муниципальный район</t>
  </si>
  <si>
    <t>Строительство объекта "Средняя общеобразовательная школа на 80 мест в пгт. Светлая"</t>
  </si>
  <si>
    <t>Перечень объектов и мероприятий, реализуемых в рамках регионального проекта "Формирование комфортной городской среды" на территории Приморского края в 2022 г.</t>
  </si>
  <si>
    <t>№ п/п</t>
  </si>
  <si>
    <t>МО (ГО, ГП, СП)</t>
  </si>
  <si>
    <t>Наименование мероприятия/объекта федерального проекта</t>
  </si>
  <si>
    <t>Виды работ</t>
  </si>
  <si>
    <t>ИКЗ</t>
  </si>
  <si>
    <t>Планируемый срок завершения работ</t>
  </si>
  <si>
    <t xml:space="preserve">Общая </t>
  </si>
  <si>
    <t>Комментарий</t>
  </si>
  <si>
    <t>Парк "Аскольд" ( г. Арсеньев, ул. Октябрьская, 34/1)</t>
  </si>
  <si>
    <t>Покрытие автопарковок и пешеходных дорожек, установка оборудования детских площадок</t>
  </si>
  <si>
    <t>213250100222825010100100200094299244</t>
  </si>
  <si>
    <t>Сквер "Детский городок "Радость" (г. Арсеньев, ул. Ломоносова, 28/1)</t>
  </si>
  <si>
    <t>Поставка и устройство оборудования скейт-парка и памп-трека</t>
  </si>
  <si>
    <t>213250100222825010100100250023230244</t>
  </si>
  <si>
    <t>Демонтаж, удаление деревьев. Вертикальная планировка, подготовка оснований скейт-парка и памп-трека</t>
  </si>
  <si>
    <t>213250100222825010100100200074299244</t>
  </si>
  <si>
    <t>Детский парк (2 этап) (г. Артем, ул. Кооперативная, 6 )</t>
  </si>
  <si>
    <t>Озеленение, монтаж и покраска амфитеатра, завершение работ по устройству библиотеки</t>
  </si>
  <si>
    <t>213250203995025020100100590004399244</t>
  </si>
  <si>
    <t>Площадь Ленина (1 этап) (центральная часть и территория между ул. Фрунзе и ул. Кирова (г.Артем)</t>
  </si>
  <si>
    <t>Установка спортивно-игровой площадки, зоны отдыха, лавочек, урн, озеленение</t>
  </si>
  <si>
    <t>213250203507125020100100980024399244</t>
  </si>
  <si>
    <t>Городской округ Большой Камень</t>
  </si>
  <si>
    <t xml:space="preserve">Народный парк (г. Большой Камень, расположенный северо-западнее здания № 47 по ул. Карла Маркса) </t>
  </si>
  <si>
    <t>Подготовка конкурсной заявки для участия территории</t>
  </si>
  <si>
    <t>№ 0000</t>
  </si>
  <si>
    <t>№ 0001</t>
  </si>
  <si>
    <t>Разработка рабочей документации по обьекту</t>
  </si>
  <si>
    <t>№ 0002</t>
  </si>
  <si>
    <t>№ 0003</t>
  </si>
  <si>
    <t>№ 0004</t>
  </si>
  <si>
    <t>№ 0005</t>
  </si>
  <si>
    <t>Общественная территория, набережная (Приморский край, г. Владивосток, в районе ул. Татарской, д. 38)</t>
  </si>
  <si>
    <t>Обустройство деревянного настила, пошаговых плит, обустройство велодорожки, озеленение, устройство системы дренажа, наружной электроосвещение</t>
  </si>
  <si>
    <t>29.07.2022</t>
  </si>
  <si>
    <t xml:space="preserve"> Пешеходная тропа «Берег здоровья» (Приморский край, г. Владивосток, ул. Мыс Кунгасный (пляж на Мысе Кузнецова) - Вторая речка  (ул. Татарская))</t>
  </si>
  <si>
    <t>Устройство: асфальтобетонного порытия; подпорной стены; системы видеонаблюдения; электросвещения; системы видеонаблюдения, озеленения</t>
  </si>
  <si>
    <t>Общественная территория "Сопка Бурачка". Парк               на горе им. Е.С. Бурачка</t>
  </si>
  <si>
    <t>Устройство: металлической тропы; видовых площадок; ограждений и лестниц; наружного освещения; системы видеонаблюдения, установка МАФ, озеленение</t>
  </si>
  <si>
    <t>Парк культуры и отдыха им. Сергея Лазо  (Лит. Д, лит 1) (г. Владивосток, ул. Десятая, 44)</t>
  </si>
  <si>
    <t>Проведение работ по демонтажу покрытий, МАФ, опор, конструкций</t>
  </si>
  <si>
    <t>Проведение работ по планировке земельного участка</t>
  </si>
  <si>
    <t xml:space="preserve"> Сквер (Приморский край,   г. Владивосток, ул. Русская, 46)</t>
  </si>
  <si>
    <t>Благоустройство</t>
  </si>
  <si>
    <t>Дальнегорский городской округ</t>
  </si>
  <si>
    <t>Парк им. Пушкина, расположен примерно в 96 м от ориентира по направлению на юго-восток (адрес оринтира: г. Дальнегорск, пр-т 50 лет Октября, 106)</t>
  </si>
  <si>
    <t>Установка МАФ</t>
  </si>
  <si>
    <t>0320300143721000015    0320300143721000230</t>
  </si>
  <si>
    <t>Парковая зона у ДК "Химиков" расположенная примерно в 100 м от ориентира по направлению на север, почтовый адрес ориентира: Приморский край, г. Дальнегорск, ул. Первомайская, 15</t>
  </si>
  <si>
    <t>Устройство наружного
освещения</t>
  </si>
  <si>
    <t> 0320300143721000229</t>
  </si>
  <si>
    <t>Дальнереченский городской округ</t>
  </si>
  <si>
    <t>Сквер в микрорайоне ЛДК - г. Дальнереченск, ул. Центральная, 11</t>
  </si>
  <si>
    <t xml:space="preserve">Устройство брусчатки, бордюрного камня, установка скамеек, урн, детской спортивно-развлекательной площадки, универсальной спортивной площадки (волейбол, баскетбол) </t>
  </si>
  <si>
    <t>213250601014125060100100700024399244</t>
  </si>
  <si>
    <t>Устройство брусчатки, бордюрного камня, установка скамеек</t>
  </si>
  <si>
    <t>https://zakupki.gov.ru/epz/order/notice/ea44/view/common-info.html?regNumber=0820300018121000178</t>
  </si>
  <si>
    <t>Сквер семьи по ул. Тухачевского, г. Дальнереченск</t>
  </si>
  <si>
    <t xml:space="preserve">Устройство брусчатки, бордюрного камня, установка скамеек, урн, детской спортивно-развлекательной площадки </t>
  </si>
  <si>
    <t>https://zakupki.gov.ru/epz/order/notice/ea44/view/common-info.html?regNumber=0820300018121000160</t>
  </si>
  <si>
    <t>Площадь «Центральная» (г. Лесозаводск, ул. Калининская, 29) (4 очередь)</t>
  </si>
  <si>
    <t>благоустройство, тротуарная плитка, зоны отдыха, освещение</t>
  </si>
  <si>
    <t>Находкинский городской округ</t>
  </si>
  <si>
    <t>Сквер Озерный бульвар 2 этап (Приморский край, г. Находка, в 95 м на запад, в 40 м на северо-запад от ориентира (здание по б-р Озерный, 16)</t>
  </si>
  <si>
    <t>2 этап работ: выполнение комплексного благоустройства: покрытие, электроосвещение, МАФ, ограждение на 70% от  площади объекта</t>
  </si>
  <si>
    <t>213250813793025080100100840014299244.</t>
  </si>
  <si>
    <t xml:space="preserve">Сквер мемориального комплекса жителям села Козьмино, павшим в сражениях Великой Отечественной войны 1941-1945г.г. 2 этап (Приморский край, г. Находка, п. Врангель, примерно в 30 м от ориентира (здание по ул. Первостроителей, 3Б)) </t>
  </si>
  <si>
    <t>2 этап работ: устройство покрытий, установка МАФ, оборудования детской и спортивной площадки</t>
  </si>
  <si>
    <t>213250813793025080100100870014299244.</t>
  </si>
  <si>
    <t>Сквер "Школьный" 1 этап  (г. Находка, в 25 м на юг от ориентира жилой дом по ул. Постышева, 43)</t>
  </si>
  <si>
    <t>1 этап работ: демонтажные работы, водоотведение, пешеходные дорожки, наружное освещение, видеонаблюдение, автомобильная парковка</t>
  </si>
  <si>
    <t>213250813793025080100100830014299244.</t>
  </si>
  <si>
    <t>Видовая площадка №1 (г. Находка, примерно в 350 м по направлению на северо-восток от оринтира жилой дом по ул. Водолазная, 10)</t>
  </si>
  <si>
    <t>устройство автомобильной парковки, благоустройство прилегающей территории памятника, установка электроосвещения, видеонаблюдение, МАФ, озеленение</t>
  </si>
  <si>
    <t>213250813793025080100100820014299244.</t>
  </si>
  <si>
    <t xml:space="preserve">Благоустройство сквера "Лозовый",расположенный  по  ул. Индустриальная,11, г. Партизанск </t>
  </si>
  <si>
    <t xml:space="preserve"> Благоустройство  зоны 3 "Игровая" ( устройство искусственного покрытия, установка мафов)</t>
  </si>
  <si>
    <t>213250901014025090100100320014399244</t>
  </si>
  <si>
    <t>Городской парк, расположеного в районе по ул. Ленинская,26,,г.Партизанск</t>
  </si>
  <si>
    <t>Устройство  тротуара, площадки под мафы)</t>
  </si>
  <si>
    <t>213250901014025090100100330014399244</t>
  </si>
  <si>
    <t>Сквер, расположенного в районе   по ул. Калинина,13 с. Углекаменск, г.Партизанск</t>
  </si>
  <si>
    <t>Устройство брусчатки, скамеек, урн цветочных вазонов, отвещение</t>
  </si>
  <si>
    <t>21325090101402509010010031014399244</t>
  </si>
  <si>
    <t>Городской округ Спасск-Дальний</t>
  </si>
  <si>
    <t>Парк им. С. Лазо  (г. Спасск-Дальний, ул.Дербенева, д. 1, возле ДК им. С. Лазо)</t>
  </si>
  <si>
    <t>2 этап багоустройства</t>
  </si>
  <si>
    <t>поставка установка сцены</t>
  </si>
  <si>
    <t>Поставка установка туалетов</t>
  </si>
  <si>
    <t>Повтака установка детского игрового оборудования</t>
  </si>
  <si>
    <t>Работы по озеленению, ландшафтному дизайну</t>
  </si>
  <si>
    <t>Привокзальная площадь (г. Спасск-Дальний, ул. Андреевская, д. 1)</t>
  </si>
  <si>
    <t>1 этап благоустройства (асфальтирование, устройство ливневой канализации)</t>
  </si>
  <si>
    <t>3213251000487025100100100950014399244</t>
  </si>
  <si>
    <t>Сквер "Юбилейный" (г. Спасск-Дальний, ул.Советская, от дома ул.Советская, д.130 до  дома ул.Советская, д.116)</t>
  </si>
  <si>
    <t>1 этап асфальтирования</t>
  </si>
  <si>
    <t>3213251000487025100100100940014399244</t>
  </si>
  <si>
    <t>Общественная территория (сквер), местоположение: г. Уссурийск, ул. Пушкина, 25</t>
  </si>
  <si>
    <t>Благоустройство общественной территории (замена брусчатки, электромонтажные работы, водоотведение,озеленение,МАФ)</t>
  </si>
  <si>
    <t>02.08.2022</t>
  </si>
  <si>
    <t>Общественная территория (сквер), местоположение: г. Уссурийск, ул. Пушкина, 166</t>
  </si>
  <si>
    <t>Общественная территория (сквер), местоположение: г. Уссурийск, ул. Краснознаменная, 135а</t>
  </si>
  <si>
    <t>Общественная территория (сквер), местоположение: г. Уссурийск, ул. Уссурийская, 71</t>
  </si>
  <si>
    <t>Общественная территория (сквер), местоположение: г. Уссурийск, ул. Чичерина, 85</t>
  </si>
  <si>
    <t>Общественная территория (сквер), местоположение: г. Уссурийск, ул. Тимирязева, 50</t>
  </si>
  <si>
    <t>Общественная территория (сквер), расположенная по адресу г. Уссурийск, ул. Октябрьская 189 (ориентир)</t>
  </si>
  <si>
    <t>Общественная территория (сквер), расположенная по адресу: Приморский край, г. Уссурийск, ул. Пушкина, 25,ул. Пушкина, 166, Краснознаменная, 135а,Уссурийская, 71, ул. Чичерина, 85,ул. Тимирязева, 50, ул. Октябрьская 189 (ориентир)</t>
  </si>
  <si>
    <t>Строительный контроль по благоустройству скверов (прямой договор)</t>
  </si>
  <si>
    <t>Прямой договор</t>
  </si>
  <si>
    <t>Городской округ ЗАТО город Фокино</t>
  </si>
  <si>
    <t>Сквер "Спутник" ( г. Фокино, ул. Усатого, 18), 2 этап</t>
  </si>
  <si>
    <t>Восстановление растительного слоя, устройство новых и ремонт существующих тротуарных дорожек,устройство ливневой системы, устройство озеленения, устройство освещения, устройство ограждения,  устройство МАФов,оборудование видеонаблюдения, устройство асфальтированной дороги</t>
  </si>
  <si>
    <t>213251230575325120100100590014299244</t>
  </si>
  <si>
    <t>Кавалеровское городское поселение Кавалеровского муниципального района</t>
  </si>
  <si>
    <t>Площадь ДК им. Арсеньева (пгт. Кавалерово)</t>
  </si>
  <si>
    <t>Асфальтирование территории, , устройство бордюрного камня, установка новых автобусных павильонов</t>
  </si>
  <si>
    <t>Установка и реконструкция освещения</t>
  </si>
  <si>
    <t>№ 0120300020421000096</t>
  </si>
  <si>
    <t>Востокское городское поселение Красноармейского муниципального района</t>
  </si>
  <si>
    <t>"Парк культуры пгт.Восток ул.Набережная" (1-й этап, благоустройство придворцовой площади)</t>
  </si>
  <si>
    <t>Работы по демонтажу старого асфальта, старого бордюра, и асфальтированию пешеходной дорожки, обустройство тротуарного бордюра, освещение территории, установка диван-качели, установка двух камер видеонаблюдения</t>
  </si>
  <si>
    <t>213251700770425170100100060014399244</t>
  </si>
  <si>
    <t>Новошахтинское городское поселение Михайловского муниципального района</t>
  </si>
  <si>
    <t>Общественная территория Площадь "Вокзальная" (ориентир здание магазин. Участок находится примерно в 403 м от оринтира по направлению на северо-запад. Адрес оринтира; пгт. Новошахтинский, ул. Ленинская, д. 11)</t>
  </si>
  <si>
    <t>Ремонт пешеходных дорожек, установка скамеек и урн, устройство стелы, устройства видеонаблюдения.</t>
  </si>
  <si>
    <t>213252000201525200100100380004399244</t>
  </si>
  <si>
    <t>Центральная площадь (пгт. Липовцы, ул. Угольная)</t>
  </si>
  <si>
    <t>Асфальтирование, устройство пешеходных дорожек, установка сцены,скамеек,урн,освещения,ограждения</t>
  </si>
  <si>
    <t>Общественная территория (п. Пограничный, ул. Советская 50 м на юго-запад от зданийя администрации муниципального района, ул. Советская, 31)</t>
  </si>
  <si>
    <t>Обустройство пешеходных дорожек, организация водоотведения с территории площади, частичное асфальтирование</t>
  </si>
  <si>
    <t>213252500703125250100100880014399244.</t>
  </si>
  <si>
    <t>Лучегорское городское поселение Пожарского муниципального района</t>
  </si>
  <si>
    <t>Парк "Героев Даманского" (г. Лучегорск)</t>
  </si>
  <si>
    <t>Ремонт твердого покрытия пешеходных дорожек, устройство освещения парка, умтановка скамеек урн, малых архитектурных форм, устройство металлическихограждений</t>
  </si>
  <si>
    <t>213252600977925260100100660014399244</t>
  </si>
  <si>
    <t>Ханкайский муниципальный округ</t>
  </si>
  <si>
    <t>Сквер (село Камень-Рыболов, адрес (описание местопо-ложения): установлено относительно ориентира, расположенного за пределами участка. Ориентир нежилое здание. Участок находится примерно в 39 м от ориентира по направлению на северо-запад. Почтовый адрес ориентира: Приморский край, Ханкайский район, село Камень-Рыболов улица Октябрьская дом 6. Категория земель - земли населенных пунктов, разрешенное использование - Элементы благоустройства. Площадь1817 кв.м.)</t>
  </si>
  <si>
    <t>Устройство тротуара, декоративных дорожек, укладка бордюрного камня, устройство покрытия из брусчатки, устройство автостоянки, устройство круглой клумбы Д-7243мм, высотой 500мм, толщиной 150мм, устройство освещения, установка МАФ (скамейки разного типа, урны, вазоны)</t>
  </si>
  <si>
    <t>213253000885925300100100560014399244</t>
  </si>
  <si>
    <t>16.08.2022</t>
  </si>
  <si>
    <t>Приморский край, Хорольский район, с. Благодатное, ул. Ленинская, 42 Б (площадь в районе памятника воинам, погибшим в годы ВОВ)</t>
  </si>
  <si>
    <t>Асфальтобетонное покрытие площади, устройство бордюрного камня, установка скамеек и урн. 
Установка освещения.</t>
  </si>
  <si>
    <t>2132533016897253301001012500114399244</t>
  </si>
  <si>
    <t>Приморский край, Хорольский район, пгт. Ярославский, ул. Ломоносова, д. 21 (территория в районе здания). (2 этап)</t>
  </si>
  <si>
    <t>Асфальтобетонное покрытие, устройство основания для искусственнго покрытия, устройство ренового покрытия.</t>
  </si>
  <si>
    <t>213253301689725330100101260014399244</t>
  </si>
  <si>
    <t>Чугуевский муниципальный округ</t>
  </si>
  <si>
    <t>Парк Памяти (с. Чугуевка, ул 50 лет Октября, 193)</t>
  </si>
  <si>
    <t>Устройство пешеходных дорожек из брусчатки, укладка бордюрного камня, установка урн, лавочек, клумб, установка камер видеонаблюдения</t>
  </si>
  <si>
    <t>213253400004025340100100150044299244</t>
  </si>
  <si>
    <t>г. Дальнегорск, проспект 50 лет Октября, д. 3</t>
  </si>
  <si>
    <t xml:space="preserve">Ремонт внутридворовых проездов (асфальтирование), лавок, урн и освещения </t>
  </si>
  <si>
    <t>0320300143721000250</t>
  </si>
  <si>
    <t>г. Дальнегорск, ул. Осипенко, д. 24</t>
  </si>
  <si>
    <t>0320300143721000249</t>
  </si>
  <si>
    <t>пгт. Новошахтинский, ул. Юбилейная д. 2</t>
  </si>
  <si>
    <t>Асфальтирование территории (ремонт дворовых проездов), установка скамеек и урн для мусора</t>
  </si>
  <si>
    <t>213252000201525200100100430014399244</t>
  </si>
  <si>
    <t>Детский парк (г. Артем,  ул. Кооперативная, 6)</t>
  </si>
  <si>
    <t>Устройство спортивной площадки, зоны отдыха, пешеходных дорожек</t>
  </si>
  <si>
    <t>Парковая зона (г. Большой Камень, ул. Карла Маркса, 49)</t>
  </si>
  <si>
    <t xml:space="preserve">Монтаж линий освещения </t>
  </si>
  <si>
    <t>Опиловка и вырубка деревьев</t>
  </si>
  <si>
    <t>Общественная территория (г. Владивосток, в районе ул. Ульяновской, 8, земельный участок с кадастровым номером 25:28:040006:20418, 25:28:040006:76)</t>
  </si>
  <si>
    <t>Устройство газонов и цветников; ремонт пешеходных дорожек, тротуаров; установка малых архитектурных форм; организация наружного освещения</t>
  </si>
  <si>
    <t>Жители принимают решение, голосуют: сквер или парковка, благоустройство территории только после собрания</t>
  </si>
  <si>
    <t>Сквер «Некрасовский» (Приморский край, г. Владивосток, ул. Некрасовская, в районе остановки общественного транспорта «Некрасовская»)</t>
  </si>
  <si>
    <t>52537143215220000030000</t>
  </si>
  <si>
    <t>09.07.2022</t>
  </si>
  <si>
    <t>Сквер (лит. С (I)) (Приморский край, г. Владивосток, в районе ул. Калинина, 28 - 38)</t>
  </si>
  <si>
    <t>Устройство газонов и цветников; высадка деревьев и зеленых зон; ремонт пешеходных дорожек, тротуаров, подпорных стен; устройство лестниц; установка малых архитектурных форм; организация наружного освещения</t>
  </si>
  <si>
    <t>52537143215220000020000</t>
  </si>
  <si>
    <t>Сквер в микрорайоне ЛДК - 
г. Дальнереченск, ул. Центральная</t>
  </si>
  <si>
    <t>https://zakupki.gov.ru/epz/order/notice/ea44/view/common-info.html?regNumber=0820300018121000166</t>
  </si>
  <si>
    <t>Сквер "Семьи" по ул. Тухачевского, 
г. Дальнереченск</t>
  </si>
  <si>
    <t>213250601014125060100100690014399244</t>
  </si>
  <si>
    <t>Парк «Городской» ( г. Лесозаводск, ул. Григоренко, 2)</t>
  </si>
  <si>
    <t>благоустройство пешеходной дорожки, зоны отдыха, установка МАФ</t>
  </si>
  <si>
    <t>Веденкинское сельское поселение Дальнереченского муниципльного района</t>
  </si>
  <si>
    <t>Общественная территория (Приморский край, Дальнереченский район, с. Веденка, ул. Мелехина, д. 40а)</t>
  </si>
  <si>
    <t>Подготовка площадки под парковку, укладка брусчатки, устройство клумб и установка бордюрного камня, установка бортовых камней бетонных, установка лавочек, строительство забора (ограждение)</t>
  </si>
  <si>
    <t>223250610899725060100100040014299244</t>
  </si>
  <si>
    <t>Ракитненское сельское поселение Дальнереченского муниципльного района</t>
  </si>
  <si>
    <t>Общественная территория.Приморский край, Дальнереченский муниципальный район, с. Лобановка, ул. Центральная</t>
  </si>
  <si>
    <t>установка летней сцены</t>
  </si>
  <si>
    <t>укладка брусчатки</t>
  </si>
  <si>
    <t>Общественная территория. Приморский край, Дальнереченский муниципальный район, с. Ясная Поляна, ул. Центральная, 36</t>
  </si>
  <si>
    <t>устройство спортивной площадки</t>
  </si>
  <si>
    <t>Сальское сельское поселение Дальнереченского муниципльного района</t>
  </si>
  <si>
    <t>Общественная территория. Приморский край, Дальнереченский муниципальный район, с. Сальское, ул. Школьная, 31 а</t>
  </si>
  <si>
    <t>Земельные работы, монтажные и демонтажные работы (ограждение, футбольные ворота), устройство наружных сетей водопровода (водоотведение), современное покрытие  твердым материалом по всей территории, установка малых архитектурных форм (урны, лавочки, малые трибуны),  установка освещения территории, установка видеонаблюдения</t>
  </si>
  <si>
    <t>Малиновское сельское поселение Дальнереченского муниципльного района</t>
  </si>
  <si>
    <t>Общественная территория. Приморский край, Дальнереченский муниципальный район, с. Малиново, ул. 50 лет Октября, 30</t>
  </si>
  <si>
    <t>асфальто-бетонное покрытие дорожки, установка  на ней скамеек, арт.объектов</t>
  </si>
  <si>
    <t>Кировское городское поселение Кировского муниципального района</t>
  </si>
  <si>
    <t>Общественная территория, расположенная рядом с МБОУ СОШ №2 пгт Кировский, Приморский край</t>
  </si>
  <si>
    <t xml:space="preserve">Земельные работы, установка бордюров, укладка асфальта, обустройство освещения, установка лавочек и урн, озеленение </t>
  </si>
  <si>
    <t>213251660578025160100100400014399244</t>
  </si>
  <si>
    <t>"Сквер ДК "Металлург" пгт.Восток (пгт.Восток ул.Набережная)</t>
  </si>
  <si>
    <t>Устройство пешеходных дорожек; установка скамеек и урн для мусора; оборудование фотозоны с использованием топиарных фигур</t>
  </si>
  <si>
    <t>№   213251700770425170100100070014399244</t>
  </si>
  <si>
    <t xml:space="preserve">Вострецовское сельское поселение Красноармейского муниципального района </t>
  </si>
  <si>
    <t>Общественная территория (с. Вострецово, ул. Рощина, 50)</t>
  </si>
  <si>
    <t xml:space="preserve">Устройство брусчатки,  универсальной спортивной площадки, с оградением,   4 фонря </t>
  </si>
  <si>
    <t>Новопокровское сельское поселение Красноармейского муниципального района</t>
  </si>
  <si>
    <t>Общественная территория. Приморский край, Красноармейский муниципальный раон, с. Новопокровка,  ул. Советская, д. 111</t>
  </si>
  <si>
    <t xml:space="preserve">Устройство пешеходных дорожек;  установка бордюрного камня, установка МАФ, освещение, озеленение, установка детского игрового оборудования.  </t>
  </si>
  <si>
    <t>Рощинское сельское поселение Красноармейского муниципального района</t>
  </si>
  <si>
    <t>Общественная территория (с. Рощино,  ул.Лазо, д. 2 А)</t>
  </si>
  <si>
    <t>Разработка,планировка уплотнение грунта. Установка бортовых камней, МАФ, железобетонных колец для посадки деревьев. Установка металлических оград.</t>
  </si>
  <si>
    <t>223251700784925170100100080004299244</t>
  </si>
  <si>
    <t>31.08.2022</t>
  </si>
  <si>
    <t>Ивановское сельское поселение Михайловского муниципального района</t>
  </si>
  <si>
    <t>Парк (за Домом культуры). Приморский край, Михайловский муниципальный район, с. Ивановка, ул. Краснознаменная, 24 Б</t>
  </si>
  <si>
    <t>Асфальтирование пешеходных дорожек</t>
  </si>
  <si>
    <t>Осиновское сельское поселение Михайловского муниципального района</t>
  </si>
  <si>
    <t>Общественная территория (с.Даниловка, ул. Ленинская, 44)</t>
  </si>
  <si>
    <t>Оборудование детской площадки</t>
  </si>
  <si>
    <t>Сунятсенское сельское поселение Михайловского муниципального района</t>
  </si>
  <si>
    <t>Сквер "Молодежный". Приморский край, Михайловский муниципальный район, с. Первомайское, ул. Школьная</t>
  </si>
  <si>
    <t>Установка детской площадки</t>
  </si>
  <si>
    <t>0120300003822000001</t>
  </si>
  <si>
    <t>31.07.2022</t>
  </si>
  <si>
    <t>Моряк-Рыболовское сельское поселение Ольгинского муниципального района</t>
  </si>
  <si>
    <t>Общественная территория - Приморский край, Ольгинский район, с. Маргаритово, ул. Школьная</t>
  </si>
  <si>
    <t>Благоустройство общественной территории (асфальтирование)</t>
  </si>
  <si>
    <t>Екатериновское сельское поселение Партизанского муниципального района</t>
  </si>
  <si>
    <t>Общественная территория 
(c. Екатериновка, ул. Молодежная)</t>
  </si>
  <si>
    <t>Устройство покрытия; устройство металлических ограждений; установка скамьи, урн</t>
  </si>
  <si>
    <t>Новицкое сельское поселение Партизанского муниципалього района</t>
  </si>
  <si>
    <t>Сквер (Детская площадка по адресу: с. Новицкое, ул. Лазо (примерно в 110 м по направлению на юго-восток от ориентира, расположенного за пределами участка. Адрес ориентира: Приморский край, Партизанский район, с. Новицкое, ул. Лазо, 16а)</t>
  </si>
  <si>
    <t>Приобретение и установка детского оборудования</t>
  </si>
  <si>
    <t>Приобретение и установка лавочек и урн</t>
  </si>
  <si>
    <t>15.07.2022</t>
  </si>
  <si>
    <t xml:space="preserve">Приобретение и установка пружин и качели </t>
  </si>
  <si>
    <t>01.06.2022</t>
  </si>
  <si>
    <t>Сергеевское сельское поселение Партизанского муниципалього района</t>
  </si>
  <si>
    <t>Сквер семейного отдыха по ул.Украинская в с.Сергеевка Партизанского района Приморского края (2022 год) (с.Сергеевка, ул.Украинская)</t>
  </si>
  <si>
    <t>Устройство покрытия, установка МАФов, устройство пирса, устройство пешеходной дорожки</t>
  </si>
  <si>
    <t xml:space="preserve">      213252413760925240100100030014299244                       </t>
  </si>
  <si>
    <t>Верхнеперевальское сельское поселение Пожарского муниципального района</t>
  </si>
  <si>
    <t>Общественная территория (Приморский край, Пожарский район, с. Верхний Перевал, ул. Таежная. Ориентир - с. Верхний Перевал, ул. Таежная, дом 5а)</t>
  </si>
  <si>
    <t>Устройство спортивно-игровой площадки, установка детского игрового комплекса, качелей, тренажоров, воркаута, лавочек, урн, фонарей, ограждения.</t>
  </si>
  <si>
    <t>223252600974725260100100010004299244</t>
  </si>
  <si>
    <t>01.08.2022</t>
  </si>
  <si>
    <t>Губеровское сельское поселение Пожарского муниципального района</t>
  </si>
  <si>
    <t>Общественная территория (Приморский край, Пожарский район, с. Новостройка, ул.Заводская, ориентир д. № 4)</t>
  </si>
  <si>
    <t>Установка ограждения, укладка брусчатки, установка лавочек, установка урн, укладка бардюр.</t>
  </si>
  <si>
    <t>Пожарское сельское поселение Пожарского муниципального района</t>
  </si>
  <si>
    <t>Прилегающая территория к ДК с Пожарское. Приморский край, Пожарский район, с. Пожарское, ул. Ленинская, 22</t>
  </si>
  <si>
    <t xml:space="preserve">Отсыпка территории, установка МАФ, устройство спортивной площадки. </t>
  </si>
  <si>
    <t>Александровское сельское поселение Спасского муниципального района</t>
  </si>
  <si>
    <t>Зона отдыха. Приморский край, Спасский муниципальный район, с. Александровка, пер. Центральный, 3</t>
  </si>
  <si>
    <t>Устройство спортивно-игровой площадки</t>
  </si>
  <si>
    <t>Дубовское сельское поселение Спасского муниципального района</t>
  </si>
  <si>
    <t>Общественная территория "Сквер Памяти"
(с. Калиновка, ул. Советская)</t>
  </si>
  <si>
    <t>Благоустройство, установка пешеходных зон,  освещения</t>
  </si>
  <si>
    <t xml:space="preserve">Изготовлеие и установка декоративных конструктивных устройств предназначенных для информирования граждан;
устройство плит Памяти </t>
  </si>
  <si>
    <t>Прохорское сельское поселение Спасского муниципального района</t>
  </si>
  <si>
    <t xml:space="preserve"> Сквер "Детство и отдыха"по адресу: Приморский край, с. Прохоры, ул. Ленинская, 66</t>
  </si>
  <si>
    <t>Благоустройство общественной территории благоустройство общественной территори установка скамеек, установка урн для мусора, тротуаров, скамеек</t>
  </si>
  <si>
    <t>Сквер "Общения" по адресу: с. Новинка, ул. Тополиная д.6 (Сквер (местоположение: примерно в 243 метрах по направлению на юго-восток относительно ориентира - жилой дом, расположенного по адресу: Приморский край, Спасский район, с. Новинка, ул. Новая, 20)</t>
  </si>
  <si>
    <t xml:space="preserve"> Установка спортивно-игровой площадки</t>
  </si>
  <si>
    <t>Спасское сельское поселение Спасского муниципального района</t>
  </si>
  <si>
    <t>Скейт-парк. Местоположение установлено относительно ориентира, расположенного за пределами участка, ориентир - МКД, участок находится примерно в 98 м от ориентира по направлению на юг, почтовый адрес: Приморский край, Спасский район, с. Спасское, пер. Студенческий, д. 30</t>
  </si>
  <si>
    <t>Установка спортивных комплексов, спортивного оборудования</t>
  </si>
  <si>
    <t>213251001005625100100100040014399244</t>
  </si>
  <si>
    <t>Хвалынское сельское поселение Спасского муниципального района</t>
  </si>
  <si>
    <t>Общественная территория (спортивно-игровая площадка) (с. Зеленовка, ул.Первомайская, 36)</t>
  </si>
  <si>
    <t>Посьетское городское поселение Хасанского муниципального района</t>
  </si>
  <si>
    <t>Общественная территория около СДК ( с. Гвоздево, ул. Новая, 1)</t>
  </si>
  <si>
    <t>Асфальтирование, урны, лавочки</t>
  </si>
  <si>
    <t>Сибирцевское городское поселение Черниговского муниципального района</t>
  </si>
  <si>
    <t>Аллея "Искусств". Приморский край, Черниговский район, пгт. Сибирцево, от наземного перехода через ж/д до ул. Линейная</t>
  </si>
  <si>
    <t>Устройство твердого покрытия (асфальтирование),установка скамеек и урн</t>
  </si>
  <si>
    <t>Бульвар "Строителей". Приморский край, Черниговский район, пгт. Сибирцево, от ул. Вокзальная до ул. Шоссейная</t>
  </si>
  <si>
    <t>Устройство твердого покрытия(брусчатка,установка лавочек и урн</t>
  </si>
  <si>
    <t>Дмитриевское сельское поселение Черниговского муниципального района</t>
  </si>
  <si>
    <t>Территория общего пользования
с. Дмитриевка, ул. Ленинская, 64</t>
  </si>
  <si>
    <t>Бетонирование пешеходных дорожек, отсыпка территорий щебнем, установка лавочек, урн</t>
  </si>
  <si>
    <t>Территория общего пользования
с. Дмитриевка, ул. Ленинская,45</t>
  </si>
  <si>
    <t>Укладка брусщатки, установка ограждения, установка лавочек и урн</t>
  </si>
  <si>
    <t>Территория общего пользования
с. Дмитриевка, ул. Советская, 25А</t>
  </si>
  <si>
    <t>Бетонирование пешеходной дорожки</t>
  </si>
  <si>
    <t>Реттиховское сельское поселение Черниговского муниципального района</t>
  </si>
  <si>
    <t>Общественная территория (детская площадка). Приморский край, Черниговский район, п. Реттиховка, ул. Северная,7а</t>
  </si>
  <si>
    <t>Обустройство детской игровой - спортивной площадки</t>
  </si>
  <si>
    <t xml:space="preserve">Аллея по ул. Центральной
от  дома № 21 до дома № 17 </t>
  </si>
  <si>
    <t>Обустроство пешеходной зоны (укладка брусчатки)</t>
  </si>
  <si>
    <t>Общественная территория. Приморский край, Чугуевский округ, с. Медвежий Кут, 
ул. Советская, д. 22</t>
  </si>
  <si>
    <t>Обеспечение освещения площадки; установка детского игрового и спортивного оборудования</t>
  </si>
  <si>
    <t>Смоляниновское городское поселение Шкотовского муниципального района</t>
  </si>
  <si>
    <t>Сквер (пгт Смоляниново,ул. Садовая, в районе дома 97)</t>
  </si>
  <si>
    <t>Планировка территории, установка МАФ, освещение, асфальтирование пешеходных дорожек, установка скамеек и урн для мусора, озеленение, разбивка клумб</t>
  </si>
  <si>
    <t>Варфоломеевское сельское поселение Яковлевского муниципального района</t>
  </si>
  <si>
    <t>Общественная территория. Приморский край, Яковлевский муниципальный район, с.Варфоломеевка, пер. Набережный, 17 А</t>
  </si>
  <si>
    <t>Установка, монтаж оборудования</t>
  </si>
  <si>
    <t>Новосысоевское сельское поселение Яковлевского муниципального района</t>
  </si>
  <si>
    <t>Общественная территория (с. Новосысоевка, ул. Пролетарская, 28а)</t>
  </si>
  <si>
    <t>Монтаж уличной сцены</t>
  </si>
  <si>
    <t>Приложение 1</t>
  </si>
  <si>
    <t>№  п/п</t>
  </si>
  <si>
    <t>Наименование объекта</t>
  </si>
  <si>
    <t xml:space="preserve">Адрес объекта </t>
  </si>
  <si>
    <t>ОКТМО</t>
  </si>
  <si>
    <t>Мощность работ, км</t>
  </si>
  <si>
    <t>Стоимость объекта (НМЦК)</t>
  </si>
  <si>
    <t>Включено в план-график</t>
  </si>
  <si>
    <t xml:space="preserve">ИКЗ </t>
  </si>
  <si>
    <t>Дата публикации извещения о закупке</t>
  </si>
  <si>
    <t>НМЦК, руб.</t>
  </si>
  <si>
    <t>Дата проведения АЭФ</t>
  </si>
  <si>
    <t>Результаты АЭФ</t>
  </si>
  <si>
    <t>Цена контракта, руб.</t>
  </si>
  <si>
    <t>Планируемая дата заключения контракта</t>
  </si>
  <si>
    <t>Срок выполнения работ по контракту</t>
  </si>
  <si>
    <t>Реестровый номер контракта</t>
  </si>
  <si>
    <t>Примечание</t>
  </si>
  <si>
    <t>СОУ Эталон</t>
  </si>
  <si>
    <t>Всего</t>
  </si>
  <si>
    <t>аванс</t>
  </si>
  <si>
    <t xml:space="preserve">Автомобильные дороги регионального или межмуниципального значения Приморского края (МТиДХ ПК ИНН 2538030581) ЛБО в соответствии с Законом Приморского края от 21.12.2020 № 969-КЗ «О краевом бюджете на 2021 год и плановый период 2022 и 2023 годов» </t>
  </si>
  <si>
    <t xml:space="preserve">ЛБО </t>
  </si>
  <si>
    <t xml:space="preserve">Подъезд к Артему от Владивостока – Находка – порт Восточный </t>
  </si>
  <si>
    <t>км 0+000 - км 0+835</t>
  </si>
  <si>
    <t>05705000 Артемовский</t>
  </si>
  <si>
    <t>212253803058125380100100820014211244</t>
  </si>
  <si>
    <t>21.01.2022 рассмотрение вторых частей заявок</t>
  </si>
  <si>
    <t>АО "СпецСУ", Гос.контр. от 28.01.2021 30/22</t>
  </si>
  <si>
    <t>01.04.2022 - 31.08.2022</t>
  </si>
  <si>
    <t>22538030581 22 000006</t>
  </si>
  <si>
    <t>региональные дороги в границах Владивостокской агломерации</t>
  </si>
  <si>
    <t>Внесено 31.01.2022</t>
  </si>
  <si>
    <t>https://zakupki.gov.ru/epz/contract/contractCard/common-info.html?reestrNumber=2253803058122000006</t>
  </si>
  <si>
    <t>км 5+766 - км 19+282</t>
  </si>
  <si>
    <t>Владивосток - Находка - Суражевка - Кролевец</t>
  </si>
  <si>
    <t>км 8+100 - км 10+683</t>
  </si>
  <si>
    <t>Хабаровск – Владивосток – 
ст. Угольная</t>
  </si>
  <si>
    <t>км 5+762 – км 8+060</t>
  </si>
  <si>
    <t>05701000 Владивостокский</t>
  </si>
  <si>
    <t>Хабаровск – Владивосток – с. Вольно-Надеждинское</t>
  </si>
  <si>
    <t>км 0+000 – км 0+900</t>
  </si>
  <si>
    <t>05623000 Надеждинский МР</t>
  </si>
  <si>
    <t xml:space="preserve">Раздольное - Хасан </t>
  </si>
  <si>
    <t>км 133+789 - км 141+300</t>
  </si>
  <si>
    <t>05648000 Хасанский МР</t>
  </si>
  <si>
    <t>222253803058125380100100160014211244</t>
  </si>
  <si>
    <t>Открытый конкурс в электронной форме (окончание подачи заявок - 22.02.2022)</t>
  </si>
  <si>
    <t>01.04.2022 - 31.10.2022</t>
  </si>
  <si>
    <t>https://zakupki.gov.ru/epz/order/notice/ok20/view/common-info.html?regNumber=0820500000822000024</t>
  </si>
  <si>
    <t>км 114+000 - 122+290</t>
  </si>
  <si>
    <t>01.04.2023 - 31.10.2023</t>
  </si>
  <si>
    <t>Выполнение работ по объекту предусмотрено в 2023 году согласно графика</t>
  </si>
  <si>
    <t>Михйловка - Турий Рог</t>
  </si>
  <si>
    <t>км 0+000 - км 1+271</t>
  </si>
  <si>
    <t>05620000 Михайловский МР</t>
  </si>
  <si>
    <t>212253803058125380100100880014211244</t>
  </si>
  <si>
    <t>20.12.2021 (окончание подачи заявок - 11.01.2022)</t>
  </si>
  <si>
    <t>ООО "Бетон Сервис" Гос. контр. 29/22 от 28.01.2022</t>
  </si>
  <si>
    <t>22538030581 22 000007</t>
  </si>
  <si>
    <t>контракт на 2 года (2022-2023) УПГ+МТР</t>
  </si>
  <si>
    <t>Внесено 28.01.2022</t>
  </si>
  <si>
    <t>https://zakupki.gov.ru/epz/contract/contractCard/common-info.html?reestrNumber=2253803058122000007</t>
  </si>
  <si>
    <t>км 1+663 - км 1+802</t>
  </si>
  <si>
    <t>км 2+349 - км 2+364</t>
  </si>
  <si>
    <t>км 2+802 - км 5+944</t>
  </si>
  <si>
    <t>км 5+944 - км 7+757</t>
  </si>
  <si>
    <t>01.04.2023 - 31.08.2023</t>
  </si>
  <si>
    <t>реализация в 2023 году</t>
  </si>
  <si>
    <t>Внсено 28.01.2022</t>
  </si>
  <si>
    <t>Уссурийск - Пограничный Госграница</t>
  </si>
  <si>
    <t>км 7+464 - км 12+061</t>
  </si>
  <si>
    <t xml:space="preserve">Артем - Находка - порт Восточный </t>
  </si>
  <si>
    <t>км 160+200 - км 161+200</t>
  </si>
  <si>
    <t xml:space="preserve">
05714000 Находкинский</t>
  </si>
  <si>
    <t>212253803058125380100100850014211244</t>
  </si>
  <si>
    <t>13.12.2021 (окончание подачи заявок - 24.12.2021)</t>
  </si>
  <si>
    <t xml:space="preserve"> АО "Примавтодор" ГК №01/22 от 10.01.2022</t>
  </si>
  <si>
    <t>ГК №01/22 от 10.01.2022 АО Примавтодор</t>
  </si>
  <si>
    <t>15.03.2022 - 31.08.2022</t>
  </si>
  <si>
    <t>2253803058122 000005</t>
  </si>
  <si>
    <t>10.01.2022 в СОУ Эталон внесен контракт, план выполнения, кассовый план, финансирование</t>
  </si>
  <si>
    <t>https://zakupki.gov.ru/epz/contract/contractCard/common-info.html?reestrNumber=2253803058122000005</t>
  </si>
  <si>
    <t>км 162+200 - км 163+305</t>
  </si>
  <si>
    <t>км 165+038 - км 166+140</t>
  </si>
  <si>
    <t>км 167+300 - км 167+783</t>
  </si>
  <si>
    <t>Киевка - Преображение</t>
  </si>
  <si>
    <t>км 7+000 - км 12+000</t>
  </si>
  <si>
    <t>05617000 Лазовский МР</t>
  </si>
  <si>
    <t>Находка - Лазо - Ольга - Кавалерово</t>
  </si>
  <si>
    <t>км 110+000 - км 113+580</t>
  </si>
  <si>
    <t xml:space="preserve">Осиновка - Рудная Пристань </t>
  </si>
  <si>
    <t>км 73+500 - км 78+500</t>
  </si>
  <si>
    <t>05602000 Анучинский МР</t>
  </si>
  <si>
    <t>13.01.2022 (обновлено 20.01.2022)</t>
  </si>
  <si>
    <t>направлено в отдел закупок для подготовки аукционной докумсентации -28.12.2021, 20.01.2022 направлены откорректирванные графики оплаты и производства работ.</t>
  </si>
  <si>
    <t>Итого по МТиДХ ПК</t>
  </si>
  <si>
    <r>
      <rPr>
        <b/>
        <sz val="11"/>
        <color theme="1"/>
        <rFont val="Times New Roman"/>
        <charset val="204"/>
      </rPr>
      <t xml:space="preserve">улично-дорожная сеть Владивостокского ГО (ИНН 2538128932) </t>
    </r>
    <r>
      <rPr>
        <b/>
        <sz val="11"/>
        <color rgb="FFFF0000"/>
        <rFont val="Times New Roman"/>
        <charset val="204"/>
      </rPr>
      <t>ЛБО 300 000 000,00 рублей</t>
    </r>
  </si>
  <si>
    <t>ул. Нейбута, г. Владивосток</t>
  </si>
  <si>
    <t>ул. Нейбута, г. Владивосток (пересечения с ул. Адмирала Юмашева до остановка общественного траспорта "Демидюк")</t>
  </si>
  <si>
    <t>213253812893225360100102420014211244</t>
  </si>
  <si>
    <t>Открытый конкурс в электронной форме (дата рассмотрения вторых частей 15.02.2022)</t>
  </si>
  <si>
    <t>15.04.2022 - 15.08.2022</t>
  </si>
  <si>
    <t>https://zakupki.gov.ru/epz/order/notice/ok504/view/common-info.html?regNumber=0120300018921000210</t>
  </si>
  <si>
    <t xml:space="preserve">ул. Калинина, г. Владивосток </t>
  </si>
  <si>
    <t>ул. Калинина, г. Владивосток (от дома №78 по ул. Калинина до дома 28Б ст.2)</t>
  </si>
  <si>
    <t>ул. Давыдова, г. Владивосток</t>
  </si>
  <si>
    <t>ул. Давыдова, г. Владивосток (от пересечения с ул. Русской до дома № 40 по ул. Давыдова)</t>
  </si>
  <si>
    <t>Шуйская , Волжская</t>
  </si>
  <si>
    <t>Выполнение работ по проектированию, капитальному ремонту «Участок улично-дорожной сети от пересечения ул. Русская-ул. Шуйская до пр-та 100-летия Владивостоку 103, включая ул. Волжская, в том числе искусственное дорожное сооружение (мост)», в том числе проектно-изыскательские работы.Шуйская</t>
  </si>
  <si>
    <t>213253812893225360100102430017112243</t>
  </si>
  <si>
    <t>2022 - ПИР                                    2023 - СМР</t>
  </si>
  <si>
    <t>https://zakupki.gov.ru/epz/order/notice/ok504/view/common-info.html?regNumber=0120300018921000211</t>
  </si>
  <si>
    <t>Итого по Владивостоскому городскому округу</t>
  </si>
  <si>
    <r>
      <rPr>
        <b/>
        <sz val="11"/>
        <color theme="1"/>
        <rFont val="Times New Roman"/>
        <charset val="204"/>
      </rPr>
      <t xml:space="preserve">улично-дорожная сеть Артемовского ГО (ИНН 2502039950) </t>
    </r>
    <r>
      <rPr>
        <b/>
        <sz val="11"/>
        <color rgb="FFFF0000"/>
        <rFont val="Times New Roman"/>
        <charset val="204"/>
      </rPr>
      <t>ЛБО 140 000 000,00 рублей</t>
    </r>
  </si>
  <si>
    <t>ул. Симферопольская</t>
  </si>
  <si>
    <t>ул. Симферопольская (от ул.Херсонская до ул.Фрунзе) и тротуар (по четной и нечетной стороне от ул.Севастопольской  по четной стороне), г. Артем, Приморский край</t>
  </si>
  <si>
    <t>213250203995025020100100670014211244</t>
  </si>
  <si>
    <r>
      <rPr>
        <sz val="11"/>
        <color theme="1"/>
        <rFont val="Times New Roman"/>
        <charset val="204"/>
      </rPr>
      <t xml:space="preserve">02.12.2021 (окончание подачи заявок </t>
    </r>
    <r>
      <rPr>
        <sz val="11"/>
        <color rgb="FFFF0000"/>
        <rFont val="Times New Roman"/>
        <charset val="204"/>
      </rPr>
      <t>07.02.2021- по решению УФАС)</t>
    </r>
  </si>
  <si>
    <t>Открытый конкурс в электронной форме</t>
  </si>
  <si>
    <t>https://zakupki.gov.ru/epz/order/notice/ok504/view/documents.html?regNumber=0320300073221000079</t>
  </si>
  <si>
    <t>ул. Чапаева</t>
  </si>
  <si>
    <t>ул. Чапаева (от пересечения ул. Фрунзе до д. № 106 по ул. Чапаева), г. Артем, Приморский край</t>
  </si>
  <si>
    <t>ул. Уссурийская</t>
  </si>
  <si>
    <t>ул. Уссурийская (от д. № 1 по ул. Чапаева до д. № 26 по ул. Ульяновская), г. Артем, Приморский край</t>
  </si>
  <si>
    <t xml:space="preserve">ул. Геологическая </t>
  </si>
  <si>
    <t>ул. Геологическая - от дома № 29 по ул. Шахтерской до дома № 27 по ул. Геологическая, г. Артем, Приморский край</t>
  </si>
  <si>
    <t>ул. Герцена</t>
  </si>
  <si>
    <t>ул. Герцена (от д.№1 по ул.Кирова до д.№82 по ул.Герцена), г. Артем, Приморский край</t>
  </si>
  <si>
    <t>ул. Виноградная</t>
  </si>
  <si>
    <t>ул. Виноградная (от ул. Вишневая до ж/д переезда ул. Загородная), г. Артем, Приморский край</t>
  </si>
  <si>
    <t>ул. Берзарина</t>
  </si>
  <si>
    <t>ул. Берзарина, г. Артем, Приморский край</t>
  </si>
  <si>
    <t>Итого по Артемовскому городскому округу</t>
  </si>
  <si>
    <r>
      <rPr>
        <b/>
        <sz val="11"/>
        <color theme="1"/>
        <rFont val="Times New Roman"/>
        <charset val="204"/>
      </rPr>
      <t xml:space="preserve">улично-дорожная сеть Шкотовского МР (ИНН 2503016642) </t>
    </r>
    <r>
      <rPr>
        <b/>
        <sz val="11"/>
        <color rgb="FFFF0000"/>
        <rFont val="Times New Roman"/>
        <charset val="204"/>
      </rPr>
      <t>ЛБО 120 000 000,00 рублей</t>
    </r>
  </si>
  <si>
    <t>ул. Центральная, п. Штыково (участок: от пересечения с региональной автомобильной дорогой Владивосток – Находка (ПК 0+00) в направление на Северо-восток (ПК 6+94)  – 694 метра)</t>
  </si>
  <si>
    <t>05657000 Шкотовский</t>
  </si>
  <si>
    <t>213250301664225030100100310014211244</t>
  </si>
  <si>
    <t>Открытый конкурс в электронной форме (окончание подачи заявок - 20.01.2022)</t>
  </si>
  <si>
    <t>АО "СпецСУ"</t>
  </si>
  <si>
    <t>не предусмотрен МК</t>
  </si>
  <si>
    <t>https://zakupki.gov.ru/epz/order/notice/ok504/view/common-info.html?regNumber=0120300014521000049</t>
  </si>
  <si>
    <t>ул. Школьная, с. Многоудобное (участок: от пересечения с региональной автомобильной дорогой Штыково – Ивановка ПК 0+29 - (ПК 0+00) до пересечения с ул. Центральная (ПК 6+00)  – 600 метров)</t>
  </si>
  <si>
    <t>ул. Зеленая, с. Центральное  (участок: от пересечения с ул. Школьная (ПК 0+00) до жилого дома № 25 по ул. Зеленая (ПК 5+69) – 569 метров)</t>
  </si>
  <si>
    <t>ул. Авиаторов, с. Новонежино (участок: от пересечения  с региональной автомобильной дорогой  с. Романовка – с. Анисимовка в районе дома № 5-а по ул. Авиаторов до пересечения с региональной автомобильной дорогой с. Романовка – с. Анисимовка в районе магазина "Продукты" – 464 м.).</t>
  </si>
  <si>
    <t>ул. Варнина, п. Мысовой (участок № 1: от жилого дома № 1/1 по ул. Варнина до жилого дома № 11 по ул. Варнина - 210 м; участок № 2: от жилого дома № 11 по ул. Варнина до жилого дома № 13 по ул. Варнина - 40 м; участок № 3: от жилого дома № 1/1 по ул. Варнина до жилого дома № 12 по ул. Варнина - 291 м)</t>
  </si>
  <si>
    <t>ул. Морская, п. Подъяпольское (участок № 1: (от края зелёного забора  (ПК 00+00) до пересечения с ул. 40 лет Октября  (ПК 3+91) – 391 метров; участок № 2: от ул. Морская  (ПК 2+20) до пересечения с существующим асфальтобетонным покрытием в районе площадки ТКО (ПК 0+68) – 68 метров; участок № 3: от ул. 40 лет Октября  (ПК 0+0) до асфальтобетонного покрытия дворовой территории общежития (ПК 0+75) – 75 метров)</t>
  </si>
  <si>
    <t>ул. Парковская, с. Романовка (участок № 1: от жилого дома № 22 по ул. Парковская (ПК 0+00) до пересечения с ул. Ленинская (ПК 5+66) – 566 метров; участок № 2: от ПК 3+64 в направление к жилому дому № 3 по ул. Парковская – 130 метров; участок № 3: Восстановление проезда к жилому дому № 14а по ул. Парковская – 46 метров)</t>
  </si>
  <si>
    <t>ул. Поворотная, с. Романовка (участок № 1: от пересечения с ул. Ленинская в районе жилого дома № 121 по ул. Ленинская (ПК 0+00) до жилого дома № 21 по ул. Поворотная ПК 5+85 – 585 метров; участок № 2: от пересечения с ул. Ленинская в районе жилого дома № 151 по ул. Ленинская (ПК 0+00) до жилого дома № 39 по ул. Поворотная ПК 2+25 – 225 метров)</t>
  </si>
  <si>
    <t>ул. Полевая, д. Речица (участок: участок: от  пересечения с ул. Центральная (ПК 0+00) до жилого дома № 2 по ул. Полевая (ПК 4+00) – 400 метров)</t>
  </si>
  <si>
    <t>ул. Нагорная, пгт. Смоляниново (участок: от автомобильной стоянки ФСК «Луч», (Пк 0+00)  в направлении на север  (ПК 4+50) 525 м)</t>
  </si>
  <si>
    <t>ул. Калинина, пгт. Смоляниново (Участок № 1: участок: от пересечения с ул. Ползунова ПК (0+00) в направление на Юго - запад (ПК 6+00) – 600 метров; Участок № 2: участок: от жилого дома № 36 по ул. Калинина ПК (0+00) в направление на Юг (ПК 8+00) – 800 метров)</t>
  </si>
  <si>
    <t>ул. Красноармейская, пгт. Шкотово (участок № 1: от пересечения с ул. Ленинская (ПК 0+00) до жилого дома № 24 по ул. Красноармейская (ПК 5+76) – 576 метров; участок № 2: от пересечения с ул. Матюшкина (ПК 0+00) в направлении территории АЗС по ул. Красноармейская (до ПК 1+00) –100 метров).</t>
  </si>
  <si>
    <t>ул. Горького, пгт Шкотово (участок № 1: от пересечения с ул. Ленинская (ПК 0+00) до пересечения с ул. Советская (ПК 6+90) – 690 метров; участок № 2: от пересечения с ул. Горького в районе жилого дома № 16а (ПК 0+00) в направление на Юго-восток до (ПК 1+10) – 110 метров)</t>
  </si>
  <si>
    <t>Итого по Шкотовскому муниципальному району</t>
  </si>
  <si>
    <r>
      <rPr>
        <b/>
        <sz val="11"/>
        <rFont val="Times New Roman"/>
        <charset val="204"/>
      </rPr>
      <t xml:space="preserve">улично-дорожная сеть Надеждинского МР (ИНН 2521001247) </t>
    </r>
    <r>
      <rPr>
        <b/>
        <sz val="11"/>
        <color rgb="FFFF0000"/>
        <rFont val="Times New Roman"/>
        <charset val="204"/>
      </rPr>
      <t>ЛБО 120 000 000,00 рублей</t>
    </r>
  </si>
  <si>
    <t>ул. Дрегиса, с. Вольно-Надеждинское</t>
  </si>
  <si>
    <t>213252100124725210100101610014211244</t>
  </si>
  <si>
    <t>Открытый конкурс в электронной форме (окончание подачи заявок - 17.01.2022)</t>
  </si>
  <si>
    <t>01.04.2022 - 01.09.2022</t>
  </si>
  <si>
    <t>ремонт автомобильных дорог</t>
  </si>
  <si>
    <t>https://zakupki.gov.ru/epz/order/notice/ok504/view/common-info.html?regNumber=0320300028121000097</t>
  </si>
  <si>
    <t>ул. Весенняя, п. Тавричанка</t>
  </si>
  <si>
    <t>ул. Круговая, с. Прохладное</t>
  </si>
  <si>
    <t>пер. Заводской, с Вольно-Надеждинское</t>
  </si>
  <si>
    <t>ул. Геологов, с. Вольно-Надеждинское</t>
  </si>
  <si>
    <t>Итого по Надеждинскому муниципальному району</t>
  </si>
  <si>
    <t>ИТОГО по национальному проекту "Безопасные и качественные автомобильные дороги"</t>
  </si>
  <si>
    <t>ДОП ФИНАНСИРОВАНИЕ В РАМКАХ БКД (663 ФБ_мосты_дороги, из расчета 15 млн/1км дороги)</t>
  </si>
  <si>
    <t>ЛБО</t>
  </si>
  <si>
    <t>дороги</t>
  </si>
  <si>
    <t>Уссурийск - Пограничный - Сергеевка</t>
  </si>
  <si>
    <t>км 4+400 - км 5000</t>
  </si>
  <si>
    <t>км 12+600 - ум 14+800</t>
  </si>
  <si>
    <t>Рудная Пристань - Терней</t>
  </si>
  <si>
    <t>км 31+000 - км 38+600</t>
  </si>
  <si>
    <t>Дальнереченск - Ариадное</t>
  </si>
  <si>
    <t>км 34+000 - км 37+000</t>
  </si>
  <si>
    <t>км 52+000 - км 55+000</t>
  </si>
  <si>
    <t>Уссурийск - Утесное - Красный Яр - Тереховка</t>
  </si>
  <si>
    <t>км 8+850 - км 15+050</t>
  </si>
  <si>
    <t>Итого по дорогам</t>
  </si>
  <si>
    <t>Итого по мостам</t>
  </si>
  <si>
    <t>Распоряжение Правительства Российской  Федерации от 17.12.2021 № 3663-р (из расчета 25 млн / 1 км)</t>
  </si>
  <si>
    <t>Григорьевка - Малая Ярославка</t>
  </si>
  <si>
    <t>км 0+000 - км 9+000</t>
  </si>
  <si>
    <t xml:space="preserve">Шкотово - Партизанск </t>
  </si>
  <si>
    <t>км 12+700 - км 28+602</t>
  </si>
  <si>
    <t>Итого</t>
  </si>
  <si>
    <t>ЕКАТ</t>
  </si>
  <si>
    <t>ЛАЗО</t>
  </si>
  <si>
    <t xml:space="preserve">Национальный проект "Демография"  </t>
  </si>
  <si>
    <t>Наименование федерального проекта</t>
  </si>
  <si>
    <t>Заказчик (ОИВ / ОМСУ)</t>
  </si>
  <si>
    <t>Куратор (ФИО заместителя председателя Правительства)</t>
  </si>
  <si>
    <r>
      <rPr>
        <b/>
        <sz val="12"/>
        <color theme="1"/>
        <rFont val="Times New Roman"/>
        <charset val="204"/>
      </rPr>
      <t>Адрес объекта/мероприятия</t>
    </r>
    <r>
      <rPr>
        <b/>
        <sz val="12"/>
        <color rgb="FFFF0000"/>
        <rFont val="Times New Roman"/>
        <charset val="204"/>
      </rPr>
      <t xml:space="preserve"> </t>
    </r>
    <r>
      <rPr>
        <b/>
        <sz val="12"/>
        <color theme="1"/>
        <rFont val="Times New Roman"/>
        <charset val="204"/>
      </rPr>
      <t>(населенный пункт, улица, номер дома)</t>
    </r>
  </si>
  <si>
    <t>Сроки сдачи объекта/завершения мероприятия (дд.мм.гггг)</t>
  </si>
  <si>
    <t>Информация по плану-графику, дата (дд.мм.гггг)</t>
  </si>
  <si>
    <t>Фактический срок сдачи объекта</t>
  </si>
  <si>
    <t>Финансирование 
(млн. руб.)
2022</t>
  </si>
  <si>
    <t>Федеральное финансирование 
(млн. руб.)
2022</t>
  </si>
  <si>
    <t>Региональное финансирование (млн. руб.)
2022</t>
  </si>
  <si>
    <t>Муниципальное финансирование (млн. руб.)
2022</t>
  </si>
  <si>
    <t>Статус включения в Адресную инвестиционную программу</t>
  </si>
  <si>
    <t>Статус</t>
  </si>
  <si>
    <t>НП</t>
  </si>
  <si>
    <t>АИП</t>
  </si>
  <si>
    <t>Региональный проект "Старшее поколение"</t>
  </si>
  <si>
    <t>Министерство труда и социальной политики Приморского края</t>
  </si>
  <si>
    <t>Бронникова Е.Н.</t>
  </si>
  <si>
    <t>Октябрьский муниципальный район</t>
  </si>
  <si>
    <t>Реконструкция здания столовой КГБУ СО "Липовецкий психоневрологический интернат", в том числе проектно-изыскательские работы (п. Липовцы, ул. Шахты, 6)</t>
  </si>
  <si>
    <t>п. Липовцы, ул. Шахты, 6</t>
  </si>
  <si>
    <t xml:space="preserve">Переходящий объект </t>
  </si>
  <si>
    <r>
      <rPr>
        <b/>
        <sz val="12"/>
        <rFont val="Times New Roman"/>
        <charset val="204"/>
      </rPr>
      <t xml:space="preserve">Контракт не заключен. </t>
    </r>
    <r>
      <rPr>
        <sz val="12"/>
        <rFont val="Times New Roman"/>
        <charset val="204"/>
      </rPr>
      <t xml:space="preserve">
1.Заключен доовор на экспертное сопровождение по корректировке проекта "Реконструкция здания столовой для нужд КГБУСО "ЛПНИ" № 8/21эс от 26.02.2021 с государственной экспертизой Приморского края.                                                                                                                                   2.1 ПСД в стадии корректировки на ГЭ ПСД (ДСС) до 13.05.2021</t>
    </r>
  </si>
  <si>
    <t>Региональный проект "Спорт - норма жизни"</t>
  </si>
  <si>
    <t>Спорт - норма жизни</t>
  </si>
  <si>
    <t>Администрация Чугуевского муниципального округа</t>
  </si>
  <si>
    <t>Чугуевский муниципальный район</t>
  </si>
  <si>
    <t>Строительство физкультурно-оздоровительного комплекса (с. Чугуевка, ул. Комарова) - переходящий объект</t>
  </si>
  <si>
    <t>с. Чугуевка, ул. Комарова</t>
  </si>
  <si>
    <t>Контракт заключен</t>
  </si>
  <si>
    <t>Администрация Михайловского муниципального района</t>
  </si>
  <si>
    <t>Строительство стадиона в с. Михайловка с искуственным покрытием и устройством беговой дорожки 
(с. Михайловка, ориентир - здание дома культуры, находится в 45 м от ориентра на юг, почтовый адрес ориентира: с. Михайловка, ул. Красноармейская, 14)</t>
  </si>
  <si>
    <t>с. Михайловка, ориентир - здание дома культуры, находится в 45 м от ориентра на юг, почтовый адрес ориентира: с. Михайловка, ул. Красноармейская, 14</t>
  </si>
  <si>
    <t>Министерство строительства Приморкого края</t>
  </si>
  <si>
    <t>Строительство ледового катка в пгт. Кавалерово</t>
  </si>
  <si>
    <t>30.12.2022</t>
  </si>
  <si>
    <t>Строительство ледового катка в г. Владивосток</t>
  </si>
  <si>
    <t xml:space="preserve">Содействие занятости женщин </t>
  </si>
  <si>
    <t>Детский сад на 120 мест в районе ул. Кипарисовая, 4  - переходящий объект</t>
  </si>
  <si>
    <t>г. Владивосток, ул. Кипарисовая, 4</t>
  </si>
  <si>
    <t>31.12.2022 
(объект 2019 года)</t>
  </si>
  <si>
    <r>
      <rPr>
        <b/>
        <sz val="12"/>
        <rFont val="Times New Roman"/>
        <charset val="204"/>
      </rPr>
      <t>Контракт на СМР не заключен.</t>
    </r>
    <r>
      <rPr>
        <sz val="12"/>
        <rFont val="Times New Roman"/>
        <charset val="204"/>
      </rPr>
      <t xml:space="preserve">
В 2020 году 3 аукциона на заключение контракта на СМР признаны несостоявшимися.
Ведется корректировка проекта.</t>
    </r>
  </si>
  <si>
    <t>Детский сад на 120 мест в районе ул. Крыгина, 84 - переходящий объект</t>
  </si>
  <si>
    <t>г. Владивосток, ул. Крыгина, 84</t>
  </si>
  <si>
    <t>30.04.2022
(объект 2019 года)</t>
  </si>
  <si>
    <t>Строительство детского сада-ясли на 150 места в 
(с. Вольно-Надеждинское с. Вольно-Надеждинское, ул. Анисимова, 75) - переходящий объект</t>
  </si>
  <si>
    <t>с. Вольно-Надеждинское, ул. Анисимова, 75</t>
  </si>
  <si>
    <t>Объект капитального строительства "Детский сад на 230 мест (г. Артем" г. Артем, п.Угловое, мкр Глобус) - переходящий объект</t>
  </si>
  <si>
    <t>г. Артем, п.Угловое, мкр Глобус</t>
  </si>
  <si>
    <r>
      <rPr>
        <b/>
        <sz val="12"/>
        <rFont val="Times New Roman"/>
        <charset val="204"/>
      </rPr>
      <t>Контракт не заключен.</t>
    </r>
    <r>
      <rPr>
        <sz val="12"/>
        <rFont val="Times New Roman"/>
        <charset val="204"/>
      </rPr>
      <t xml:space="preserve">
Конкурсная документация находится на согласование в Министерстве по регулированию контрактной системы в сфере закупок Приморкого края,
Перенос срока сдачи объекта на сентябрь 2022 года</t>
    </r>
  </si>
  <si>
    <t>Перечень объектов и мероприятий, реализуемых в рамках исполнения национальных проектов (программ) на территории Приморского края в 2022 г.</t>
  </si>
  <si>
    <r>
      <rPr>
        <b/>
        <sz val="18"/>
        <color theme="1"/>
        <rFont val="Times New Roman"/>
        <charset val="204"/>
      </rPr>
      <t>Адрес объекта/мероприятия</t>
    </r>
    <r>
      <rPr>
        <b/>
        <sz val="18"/>
        <color rgb="FFFF0000"/>
        <rFont val="Times New Roman"/>
        <charset val="204"/>
      </rPr>
      <t xml:space="preserve"> </t>
    </r>
    <r>
      <rPr>
        <b/>
        <sz val="18"/>
        <color theme="1"/>
        <rFont val="Times New Roman"/>
        <charset val="204"/>
      </rPr>
      <t>(населенный пункт, улица, номер дома)</t>
    </r>
  </si>
  <si>
    <t>Федеральное финансирование 
(млн. руб.)</t>
  </si>
  <si>
    <t>Региональное финансирование (млн. руб.)</t>
  </si>
  <si>
    <t>Муниципальное финансирование (млн. руб.)</t>
  </si>
  <si>
    <t>№ контракта</t>
  </si>
  <si>
    <t>Министерство жилищно-коммунального хозяйства Приморского края</t>
  </si>
  <si>
    <t>Пархоменко Е.А.</t>
  </si>
  <si>
    <t>Ханкайский муниципальный район</t>
  </si>
  <si>
    <t>Строительство второй очереди водовода (с. Камень-Рыболов - с. Астраханка). Строительство очистных сооружений с. Камень-Рыболов</t>
  </si>
  <si>
    <t>с. Камень-Рыболов, ул. Кирова, 8</t>
  </si>
  <si>
    <t>01203000169200000190002</t>
  </si>
  <si>
    <t>Пограничный муниципальный район</t>
  </si>
  <si>
    <t>Строительство объектов системы водоснабжения 2-ой этап. Реконструкция станции обезжелезивания</t>
  </si>
  <si>
    <t>п. Пограничный</t>
  </si>
  <si>
    <t>25.12.2022</t>
  </si>
  <si>
    <t>№ 0120300006721000027</t>
  </si>
  <si>
    <t>Строительство объекта «Водозабор пресных подземных вод для хозяйственно-питьевого водоснабжения</t>
  </si>
  <si>
    <t>п. Лучегорск</t>
  </si>
  <si>
    <t>№ 0320300012221000003</t>
  </si>
  <si>
    <t xml:space="preserve">Реконструкция системы водоснабжения с. Покровка </t>
  </si>
  <si>
    <t>с. Покровка, ориентир - примерно в 3,5 км на северо-восток от ул. Весенняя, 1</t>
  </si>
  <si>
    <t>25.12.2023</t>
  </si>
  <si>
    <t>№ 0120600003921000006</t>
  </si>
  <si>
    <t>Чистая страна</t>
  </si>
  <si>
    <t>Министерство природных ресурсов и охраны окружающей среды Приморского края</t>
  </si>
  <si>
    <t>Рекультивация территории, подвергшейся негативному воздействию накопленного экологического ущерба в результате несанкционированного свала отходов в границах Артемовского городского округа Приморского края</t>
  </si>
  <si>
    <t>№2020-4 от 02.03.2020</t>
  </si>
  <si>
    <t>Рекультивация территории, подвергшейся негативному воздействию накопленного экологического ущерба в результате несанкционированного свала отходов в границах городского округа Большой Камень Приморского края</t>
  </si>
  <si>
    <t>25.12.2024</t>
  </si>
  <si>
    <t>№2020-5 от 10.03.2020</t>
  </si>
  <si>
    <t>Рекультивация территории, подвергшейся негативному воздействию накопленного экологического ущерба в результате несанкционированного свала отходов в Дальнереченского городского округа Приморского края</t>
  </si>
  <si>
    <t>№2020-6 от 10.03.2020</t>
  </si>
  <si>
    <t>АИП/ Чистая вода</t>
  </si>
  <si>
    <t>КГУП "Примтеплоэнерго"</t>
  </si>
  <si>
    <t>Реконструкция централизованной системы водоснабжения ЗАТО Фокино</t>
  </si>
  <si>
    <t>ЗАТО Фокино</t>
  </si>
  <si>
    <t xml:space="preserve"> - </t>
  </si>
  <si>
    <t>зз-28481</t>
  </si>
  <si>
    <t>Реконструкция поверхностного водозабора на реке Рудная с. Краснореченский</t>
  </si>
  <si>
    <t>зз-28432</t>
  </si>
  <si>
    <t>Строительство водозабора на Васьковском водохранилище с. Рудная Пристань</t>
  </si>
  <si>
    <t>Строительство водоочистной станции в городе Дальнегорске производительностью до 10 тыс. м3/сут.</t>
  </si>
  <si>
    <t>зз-28408</t>
  </si>
  <si>
    <t>Администрация Лесозаводского городского округа</t>
  </si>
  <si>
    <t>Строительство станции водоподготовки в Лесозаводском городском округе мкр. Юго-Западный</t>
  </si>
  <si>
    <t>Администрация Партизанского городского округа</t>
  </si>
  <si>
    <t>Строительство водозабора «Северный» и станции водоподготовки р. Партизанской</t>
  </si>
  <si>
    <t>зз-28152</t>
  </si>
  <si>
    <t>министерство жилищно-коммунального хозяйства Приморского края</t>
  </si>
  <si>
    <t>Строительство станции водоподготовки и сетей водоснабжения в с. Глуховка, Уссурийского городского округа</t>
  </si>
  <si>
    <t>«Строительство водопровода в поселке Тавричанка» Надеждинского муниципального района</t>
  </si>
  <si>
    <t>зз-28943</t>
  </si>
  <si>
    <t>«Система водоснабжения Посьетского городского поселения от распределительных баков до узла врезки по адресу: пгт Посьет, ул. Ленинская, 4»</t>
  </si>
  <si>
    <t>Хасанский муниципальный район</t>
  </si>
  <si>
    <t>№ 0120300014421000011</t>
  </si>
  <si>
    <t>Разработка ПСД по объекту «Строительство станции водоподготовки в Лесозаводско городском округе мкр. Юго-Западный»</t>
  </si>
  <si>
    <t>№ 0120300008821000183</t>
  </si>
  <si>
    <t xml:space="preserve">Национальный проект "Культура"  </t>
  </si>
  <si>
    <t>Финансирование (млн. руб.)</t>
  </si>
  <si>
    <t xml:space="preserve">Номер контракта </t>
  </si>
  <si>
    <t>н(м)цк</t>
  </si>
  <si>
    <t>Региональный проект "Культурная среда"</t>
  </si>
  <si>
    <t>Культурная среда</t>
  </si>
  <si>
    <t xml:space="preserve">Министерство культуры и архивного дела Приморского края </t>
  </si>
  <si>
    <t>Чугуевский муниципальный округ, с. Ленино</t>
  </si>
  <si>
    <t xml:space="preserve">Строительство   </t>
  </si>
  <si>
    <t>01.12.2022</t>
  </si>
  <si>
    <t xml:space="preserve"> 012300016621000103_88488 от 27.08.2021</t>
  </si>
  <si>
    <t>Чугуевский муниципальный округ, с . Верхняя Бреевка</t>
  </si>
  <si>
    <t>012300016621000107_88488 от 08.09.2021</t>
  </si>
  <si>
    <t xml:space="preserve">Спасский муниципальный район с. Чкаловское </t>
  </si>
  <si>
    <t>п. Оленевод, ул. Шоссейная, 5г</t>
  </si>
  <si>
    <t>Пожарский муниципальный район с. Светлогорье</t>
  </si>
  <si>
    <t>Пограничный муницпальный округ с. Сергеевка</t>
  </si>
  <si>
    <t>Артемовский городской округ
п. Артемовский</t>
  </si>
  <si>
    <t>Капитальный ремонт Дом культуры "Диана"</t>
  </si>
  <si>
    <t>Артемовский городской округ
п. Суржевка</t>
  </si>
  <si>
    <t>Капитальный ремонт Дом культуры "Любава"</t>
  </si>
  <si>
    <t>Уссуриский городской округ
с. Улитовка</t>
  </si>
  <si>
    <t>Капитальный ремонт Дом культуры</t>
  </si>
  <si>
    <t>Шкотовский муниципальный район
д. Речица</t>
  </si>
  <si>
    <t>Шкотовский муниципальный район
с. Центральное</t>
  </si>
  <si>
    <t>Востокское городское поселение 
Красноармейского муниципального района
пгт. Восток</t>
  </si>
  <si>
    <t xml:space="preserve">Анучинский муниципальный район
с. Анучино </t>
  </si>
  <si>
    <t>Раздольненское сельское поселенеи Надеждинского муниципального район
с. Нежино</t>
  </si>
  <si>
    <t>Спасский муниципальный район с. Спасское</t>
  </si>
  <si>
    <t>Новошахтинское городсокое поселение Михайловского Муниципального района
п. Новошахтинский</t>
  </si>
  <si>
    <t>Хорольский муниципальный округ
с. Хороль</t>
  </si>
  <si>
    <r>
      <rPr>
        <sz val="12"/>
        <color rgb="FF000000"/>
        <rFont val="Times New Roman"/>
        <charset val="204"/>
      </rPr>
      <t xml:space="preserve">Капитальный ремонт
</t>
    </r>
    <r>
      <rPr>
        <b/>
        <sz val="11"/>
        <color theme="1"/>
        <rFont val="Times New Roman"/>
        <charset val="204"/>
      </rPr>
      <t xml:space="preserve">ремонт двух зданий </t>
    </r>
    <r>
      <rPr>
        <sz val="11"/>
        <color theme="1"/>
        <rFont val="Times New Roman"/>
        <charset val="204"/>
      </rPr>
      <t>МОБУ ДО "ДШИ ЛГО"</t>
    </r>
  </si>
  <si>
    <t xml:space="preserve">Находкинский ГО </t>
  </si>
  <si>
    <t>Капитальный ремонт МБУ ДО "ГДХШ"</t>
  </si>
  <si>
    <t>Капитальный ремонт МКУ ДО "ДШИ №2"</t>
  </si>
  <si>
    <t>Капитальный ремонт МБУ ДО "ДШИ ОМР"</t>
  </si>
  <si>
    <t>Капитальный ремонт МБУ ДО "ДШИ №4"</t>
  </si>
  <si>
    <t>Капитальный ремонт МБУ ДО "ДШИ УГО"</t>
  </si>
  <si>
    <t xml:space="preserve">Партизанский ГО </t>
  </si>
  <si>
    <t>Создание модельной библиотеки на базе ЦГБ МБУК "ЦБС"</t>
  </si>
  <si>
    <t>Дальнегорский ГО ЦГБ МБУК "ЦБС"</t>
  </si>
  <si>
    <t>ГО ЗАТО  Фокино ЦДБ МКУ "ЦБС"</t>
  </si>
  <si>
    <t>Создание модельной библиотеки на базе ЦДБ МКУ "ЦБС"</t>
  </si>
  <si>
    <t>Создание виртуального концертного зала  на базе ДШИ №1 им. С. Прокопьева</t>
  </si>
  <si>
    <t xml:space="preserve"> г. Лесозаводск, ул. 9 января, 51</t>
  </si>
  <si>
    <t>Финансирование 
(млн. руб.)</t>
  </si>
  <si>
    <t>Строительство (реконструкция) сельских учреждений культуры/ Дом культуры</t>
  </si>
  <si>
    <t>Реконструкция центрального водовода с. Хороль Хорольского района 
(6 км)</t>
  </si>
  <si>
    <t>Наименование регионального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</si>
</sst>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dd/mm/yy;@"/>
    <numFmt numFmtId="166" formatCode="0.00_ "/>
    <numFmt numFmtId="167" formatCode="0.000000000000000"/>
    <numFmt numFmtId="168" formatCode="#,##0.00_ "/>
    <numFmt numFmtId="169" formatCode="#,##0.00\ &quot;₽&quot;"/>
    <numFmt numFmtId="170" formatCode="0;[Red]0"/>
    <numFmt numFmtId="171" formatCode="#,##0.000"/>
    <numFmt numFmtId="172" formatCode="#,##0.00000"/>
    <numFmt numFmtId="173" formatCode="0.0000000000000000"/>
    <numFmt numFmtId="174" formatCode="#,##0.0000"/>
    <numFmt numFmtId="175" formatCode="#,##0.00\ _₽"/>
    <numFmt numFmtId="176" formatCode="0.0000000000"/>
    <numFmt numFmtId="177" formatCode="#,##0.0"/>
    <numFmt numFmtId="178" formatCode="[$-419]General"/>
  </numFmts>
  <fonts count="73">
    <font>
      <sz val="10"/>
      <color rgb="FF000000"/>
      <name val="Times New Roman"/>
      <charset val="204"/>
    </font>
    <font>
      <sz val="11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204"/>
    </font>
    <font>
      <sz val="22"/>
      <name val="Times New Roman"/>
      <charset val="204"/>
    </font>
    <font>
      <b/>
      <sz val="18"/>
      <color theme="1"/>
      <name val="Times New Roman"/>
      <charset val="204"/>
    </font>
    <font>
      <sz val="18"/>
      <color theme="1"/>
      <name val="Times New Roman"/>
      <charset val="204"/>
    </font>
    <font>
      <sz val="18"/>
      <name val="Times New Roman"/>
      <charset val="204"/>
    </font>
    <font>
      <b/>
      <sz val="16"/>
      <color theme="1"/>
      <name val="Times New Roman"/>
      <charset val="204"/>
    </font>
    <font>
      <sz val="12"/>
      <color rgb="FF000000"/>
      <name val="Calibri"/>
      <charset val="204"/>
    </font>
    <font>
      <sz val="11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sz val="11"/>
      <name val="Calibri"/>
      <charset val="204"/>
      <scheme val="minor"/>
    </font>
    <font>
      <sz val="10"/>
      <name val="Times New Roman"/>
      <charset val="204"/>
    </font>
    <font>
      <b/>
      <sz val="11"/>
      <name val="Calibri"/>
      <charset val="204"/>
      <scheme val="minor"/>
    </font>
    <font>
      <b/>
      <sz val="11"/>
      <name val="Times New Roman"/>
      <charset val="204"/>
    </font>
    <font>
      <sz val="11"/>
      <color rgb="FFFF0000"/>
      <name val="Times New Roman"/>
      <charset val="204"/>
    </font>
    <font>
      <u/>
      <sz val="11"/>
      <color theme="10"/>
      <name val="Calibri"/>
      <charset val="204"/>
      <scheme val="minor"/>
    </font>
    <font>
      <u/>
      <sz val="11"/>
      <color rgb="FFFF0000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4"/>
      <name val="Calibri"/>
      <charset val="204"/>
      <scheme val="minor"/>
    </font>
    <font>
      <sz val="14"/>
      <name val="Times New Roman"/>
      <charset val="204"/>
    </font>
    <font>
      <b/>
      <sz val="14"/>
      <name val="Times New Roman"/>
      <charset val="204"/>
    </font>
    <font>
      <b/>
      <u/>
      <sz val="11"/>
      <color theme="10"/>
      <name val="Calibri"/>
      <charset val="204"/>
      <scheme val="minor"/>
    </font>
    <font>
      <u/>
      <sz val="14"/>
      <color theme="10"/>
      <name val="Calibri"/>
      <charset val="204"/>
      <scheme val="minor"/>
    </font>
    <font>
      <sz val="14"/>
      <color indexed="8"/>
      <name val="Times New Roman"/>
      <charset val="204"/>
    </font>
    <font>
      <sz val="14"/>
      <color theme="1"/>
      <name val="Times New Roman"/>
      <charset val="204"/>
    </font>
    <font>
      <sz val="18"/>
      <color theme="1"/>
      <name val="Calibri"/>
      <charset val="204"/>
      <scheme val="minor"/>
    </font>
    <font>
      <b/>
      <sz val="22"/>
      <color theme="1"/>
      <name val="PT Astra Serif"/>
      <charset val="204"/>
    </font>
    <font>
      <b/>
      <sz val="22"/>
      <color theme="1"/>
      <name val="Times New Roman"/>
      <charset val="204"/>
    </font>
    <font>
      <b/>
      <sz val="15"/>
      <color theme="1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b/>
      <sz val="20"/>
      <color theme="1"/>
      <name val="Times New Roman"/>
      <charset val="204"/>
    </font>
    <font>
      <i/>
      <sz val="20"/>
      <color theme="1"/>
      <name val="Times New Roman"/>
      <charset val="204"/>
    </font>
    <font>
      <b/>
      <sz val="24"/>
      <name val="Times New Roman"/>
      <charset val="204"/>
    </font>
    <font>
      <sz val="20"/>
      <color theme="1"/>
      <name val="Times New Roman"/>
      <charset val="134"/>
    </font>
    <font>
      <sz val="20"/>
      <color theme="1"/>
      <name val="Times New Roman"/>
      <charset val="204"/>
    </font>
    <font>
      <sz val="16"/>
      <color theme="1"/>
      <name val="Times New Roman"/>
      <charset val="204"/>
    </font>
    <font>
      <sz val="22"/>
      <color theme="1"/>
      <name val="Times New Roman"/>
      <charset val="204"/>
    </font>
    <font>
      <b/>
      <sz val="22"/>
      <color rgb="FF000000"/>
      <name val="Times New Roman"/>
      <charset val="204"/>
    </font>
    <font>
      <sz val="22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10"/>
      <name val="Times New Roman"/>
      <charset val="204"/>
    </font>
    <font>
      <sz val="10"/>
      <name val="Times New Roman"/>
      <charset val="204"/>
    </font>
    <font>
      <sz val="11"/>
      <name val="Times New Roman"/>
      <charset val="204"/>
    </font>
    <font>
      <sz val="11"/>
      <color theme="1"/>
      <name val="Times New Roman"/>
      <charset val="204"/>
    </font>
    <font>
      <sz val="10"/>
      <color rgb="FFFF0000"/>
      <name val="Times New Roman"/>
      <charset val="204"/>
    </font>
    <font>
      <b/>
      <sz val="22"/>
      <name val="Times New Roman"/>
      <charset val="204"/>
    </font>
    <font>
      <i/>
      <sz val="22"/>
      <color theme="1"/>
      <name val="Times New Roman"/>
      <charset val="204"/>
    </font>
    <font>
      <sz val="11"/>
      <color rgb="FF006100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sz val="11"/>
      <color rgb="FF9C0006"/>
      <name val="Calibri"/>
      <charset val="204"/>
      <scheme val="minor"/>
    </font>
    <font>
      <sz val="11"/>
      <color rgb="FF9C6500"/>
      <name val="Calibri"/>
      <charset val="204"/>
      <scheme val="minor"/>
    </font>
    <font>
      <sz val="10"/>
      <color rgb="FF000000"/>
      <name val="Arial Cyr"/>
      <charset val="134"/>
    </font>
    <font>
      <sz val="11"/>
      <color rgb="FF000000"/>
      <name val="Calibri"/>
      <charset val="204"/>
    </font>
    <font>
      <sz val="10"/>
      <color indexed="8"/>
      <name val="Arial Cyr"/>
      <charset val="204"/>
    </font>
    <font>
      <sz val="10"/>
      <name val="Arial"/>
      <charset val="204"/>
    </font>
    <font>
      <b/>
      <sz val="12"/>
      <color rgb="FFFF0000"/>
      <name val="Times New Roman"/>
      <charset val="204"/>
    </font>
    <font>
      <b/>
      <sz val="18"/>
      <color rgb="FFFF0000"/>
      <name val="Times New Roman"/>
      <charset val="204"/>
    </font>
    <font>
      <b/>
      <sz val="11"/>
      <color rgb="FFFF0000"/>
      <name val="Times New Roman"/>
      <charset val="204"/>
    </font>
    <font>
      <sz val="10"/>
      <color rgb="FF000000"/>
      <name val="Times New Roman"/>
      <charset val="204"/>
    </font>
    <font>
      <sz val="2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>
      <alignment vertical="top" wrapText="1"/>
    </xf>
    <xf numFmtId="43" fontId="6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1" fillId="0" borderId="0"/>
    <xf numFmtId="0" fontId="66" fillId="0" borderId="0" applyNumberFormat="0" applyBorder="0" applyProtection="0"/>
    <xf numFmtId="0" fontId="71" fillId="0" borderId="0">
      <alignment vertical="top" wrapText="1"/>
    </xf>
    <xf numFmtId="0" fontId="60" fillId="0" borderId="0"/>
    <xf numFmtId="0" fontId="16" fillId="0" borderId="0"/>
    <xf numFmtId="0" fontId="65" fillId="0" borderId="0"/>
    <xf numFmtId="0" fontId="65" fillId="0" borderId="0"/>
    <xf numFmtId="0" fontId="60" fillId="0" borderId="0"/>
    <xf numFmtId="0" fontId="67" fillId="0" borderId="0"/>
    <xf numFmtId="0" fontId="26" fillId="0" borderId="0" applyNumberFormat="0" applyFill="0" applyBorder="0" applyAlignment="0" applyProtection="0"/>
    <xf numFmtId="49" fontId="64" fillId="0" borderId="27">
      <alignment horizontal="left" vertical="top" wrapText="1"/>
    </xf>
    <xf numFmtId="178" fontId="65" fillId="0" borderId="0"/>
    <xf numFmtId="0" fontId="16" fillId="0" borderId="0"/>
    <xf numFmtId="0" fontId="67" fillId="0" borderId="0"/>
    <xf numFmtId="49" fontId="64" fillId="0" borderId="1">
      <alignment vertical="top" wrapText="1"/>
    </xf>
    <xf numFmtId="0" fontId="63" fillId="9" borderId="0" applyNumberFormat="0" applyBorder="0" applyAlignment="0" applyProtection="0"/>
    <xf numFmtId="0" fontId="16" fillId="0" borderId="0"/>
    <xf numFmtId="0" fontId="62" fillId="15" borderId="0" applyNumberFormat="0" applyBorder="0" applyAlignment="0" applyProtection="0"/>
    <xf numFmtId="0" fontId="61" fillId="0" borderId="0"/>
    <xf numFmtId="0" fontId="16" fillId="0" borderId="0"/>
    <xf numFmtId="0" fontId="59" fillId="14" borderId="0" applyNumberFormat="0" applyBorder="0" applyAlignment="0" applyProtection="0"/>
  </cellStyleXfs>
  <cellXfs count="902">
    <xf numFmtId="0" fontId="0" fillId="0" borderId="0" xfId="0">
      <alignment vertical="top" wrapText="1"/>
    </xf>
    <xf numFmtId="0" fontId="1" fillId="0" borderId="0" xfId="9" applyFont="1" applyFill="1" applyBorder="1"/>
    <xf numFmtId="0" fontId="1" fillId="0" borderId="0" xfId="9" applyFont="1" applyFill="1" applyAlignment="1">
      <alignment vertical="center"/>
    </xf>
    <xf numFmtId="0" fontId="1" fillId="0" borderId="0" xfId="9" applyFont="1" applyFill="1" applyAlignment="1">
      <alignment horizontal="center" vertical="center"/>
    </xf>
    <xf numFmtId="0" fontId="1" fillId="0" borderId="0" xfId="9" applyFont="1" applyFill="1" applyAlignment="1">
      <alignment horizontal="center" vertical="center" wrapText="1"/>
    </xf>
    <xf numFmtId="0" fontId="1" fillId="0" borderId="0" xfId="9" applyFont="1" applyFill="1" applyAlignment="1">
      <alignment wrapText="1"/>
    </xf>
    <xf numFmtId="0" fontId="1" fillId="0" borderId="0" xfId="9" applyFont="1" applyFill="1" applyAlignment="1">
      <alignment horizontal="center" vertical="top" wrapText="1"/>
    </xf>
    <xf numFmtId="0" fontId="1" fillId="0" borderId="0" xfId="9" applyFont="1" applyFill="1"/>
    <xf numFmtId="0" fontId="3" fillId="0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left" vertical="center" wrapText="1"/>
    </xf>
    <xf numFmtId="49" fontId="6" fillId="0" borderId="1" xfId="15" applyNumberFormat="1" applyFont="1" applyFill="1" applyBorder="1" applyAlignment="1">
      <alignment vertical="center" wrapText="1"/>
    </xf>
    <xf numFmtId="0" fontId="7" fillId="0" borderId="1" xfId="9" applyFont="1" applyFill="1" applyBorder="1" applyAlignment="1">
      <alignment vertical="center" wrapText="1"/>
    </xf>
    <xf numFmtId="0" fontId="1" fillId="0" borderId="1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wrapText="1"/>
    </xf>
    <xf numFmtId="0" fontId="1" fillId="0" borderId="0" xfId="9" applyFont="1" applyFill="1" applyBorder="1" applyAlignment="1">
      <alignment wrapText="1"/>
    </xf>
    <xf numFmtId="2" fontId="4" fillId="0" borderId="1" xfId="9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top" wrapText="1"/>
    </xf>
    <xf numFmtId="174" fontId="1" fillId="0" borderId="1" xfId="0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horizontal="center" vertical="top" wrapText="1"/>
    </xf>
    <xf numFmtId="0" fontId="1" fillId="0" borderId="1" xfId="9" applyFont="1" applyFill="1" applyBorder="1"/>
    <xf numFmtId="49" fontId="3" fillId="0" borderId="1" xfId="9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0" fontId="4" fillId="0" borderId="1" xfId="9" applyFont="1" applyFill="1" applyBorder="1" applyAlignment="1">
      <alignment vertical="center"/>
    </xf>
    <xf numFmtId="0" fontId="4" fillId="0" borderId="1" xfId="9" applyFont="1" applyFill="1" applyBorder="1"/>
    <xf numFmtId="44" fontId="4" fillId="0" borderId="1" xfId="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75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0" xfId="9" applyFont="1" applyFill="1" applyBorder="1"/>
    <xf numFmtId="0" fontId="4" fillId="0" borderId="0" xfId="9" applyFont="1" applyFill="1" applyAlignment="1">
      <alignment vertical="center"/>
    </xf>
    <xf numFmtId="0" fontId="7" fillId="2" borderId="0" xfId="9" applyFont="1" applyFill="1"/>
    <xf numFmtId="0" fontId="7" fillId="0" borderId="0" xfId="9" applyFont="1" applyFill="1"/>
    <xf numFmtId="0" fontId="4" fillId="0" borderId="0" xfId="9" applyFont="1" applyFill="1" applyAlignment="1">
      <alignment horizontal="center" vertical="center"/>
    </xf>
    <xf numFmtId="0" fontId="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wrapText="1"/>
    </xf>
    <xf numFmtId="0" fontId="4" fillId="0" borderId="0" xfId="9" applyFont="1" applyFill="1" applyAlignment="1">
      <alignment horizontal="center" vertical="top" wrapText="1"/>
    </xf>
    <xf numFmtId="0" fontId="4" fillId="0" borderId="0" xfId="9" applyFont="1" applyFill="1"/>
    <xf numFmtId="0" fontId="4" fillId="0" borderId="0" xfId="9" applyFont="1" applyFill="1" applyAlignment="1">
      <alignment horizontal="center"/>
    </xf>
    <xf numFmtId="0" fontId="7" fillId="0" borderId="1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left" vertical="center" wrapText="1"/>
    </xf>
    <xf numFmtId="49" fontId="7" fillId="0" borderId="1" xfId="15" applyNumberFormat="1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vertical="center" wrapText="1"/>
    </xf>
    <xf numFmtId="0" fontId="7" fillId="0" borderId="1" xfId="18" applyNumberFormat="1" applyFont="1" applyFill="1" applyBorder="1" applyAlignment="1">
      <alignment horizontal="left" vertical="center" wrapText="1"/>
    </xf>
    <xf numFmtId="14" fontId="7" fillId="0" borderId="1" xfId="18" applyNumberFormat="1" applyFont="1" applyFill="1" applyBorder="1" applyAlignment="1">
      <alignment horizontal="center" vertical="center" wrapText="1"/>
    </xf>
    <xf numFmtId="14" fontId="7" fillId="0" borderId="1" xfId="9" applyNumberFormat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wrapText="1"/>
    </xf>
    <xf numFmtId="0" fontId="7" fillId="0" borderId="1" xfId="9" applyFont="1" applyFill="1" applyBorder="1" applyAlignment="1">
      <alignment horizontal="center" vertical="top" wrapText="1"/>
    </xf>
    <xf numFmtId="0" fontId="4" fillId="0" borderId="0" xfId="9" applyFont="1" applyFill="1" applyBorder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2" fontId="7" fillId="0" borderId="1" xfId="9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1" xfId="9" applyNumberFormat="1" applyFont="1" applyFill="1" applyBorder="1" applyAlignment="1">
      <alignment horizontal="center" vertical="center"/>
    </xf>
    <xf numFmtId="0" fontId="7" fillId="0" borderId="1" xfId="9" applyFont="1" applyFill="1" applyBorder="1"/>
    <xf numFmtId="0" fontId="4" fillId="0" borderId="0" xfId="9" applyFont="1" applyFill="1" applyBorder="1" applyAlignment="1">
      <alignment horizontal="center"/>
    </xf>
    <xf numFmtId="0" fontId="4" fillId="0" borderId="4" xfId="9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 vertical="center"/>
    </xf>
    <xf numFmtId="0" fontId="4" fillId="0" borderId="6" xfId="9" applyFont="1" applyFill="1" applyBorder="1"/>
    <xf numFmtId="0" fontId="4" fillId="0" borderId="6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0" fontId="1" fillId="0" borderId="0" xfId="17" applyFont="1" applyFill="1" applyBorder="1"/>
    <xf numFmtId="0" fontId="1" fillId="0" borderId="0" xfId="17" applyFont="1" applyFill="1" applyAlignment="1">
      <alignment vertical="center"/>
    </xf>
    <xf numFmtId="0" fontId="1" fillId="0" borderId="0" xfId="17" applyFont="1" applyFill="1" applyAlignment="1">
      <alignment horizontal="center" vertical="center"/>
    </xf>
    <xf numFmtId="0" fontId="1" fillId="0" borderId="0" xfId="17" applyFont="1" applyFill="1" applyAlignment="1">
      <alignment horizontal="center" vertical="center" wrapText="1"/>
    </xf>
    <xf numFmtId="0" fontId="1" fillId="0" borderId="0" xfId="17" applyFont="1" applyFill="1" applyAlignment="1">
      <alignment wrapText="1"/>
    </xf>
    <xf numFmtId="0" fontId="1" fillId="0" borderId="0" xfId="17" applyFont="1" applyFill="1" applyAlignment="1">
      <alignment horizontal="center" vertical="top" wrapText="1"/>
    </xf>
    <xf numFmtId="0" fontId="1" fillId="0" borderId="0" xfId="17" applyFont="1" applyFill="1"/>
    <xf numFmtId="0" fontId="2" fillId="0" borderId="1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left" vertical="center" wrapText="1"/>
    </xf>
    <xf numFmtId="0" fontId="7" fillId="0" borderId="1" xfId="17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17" applyFont="1" applyFill="1" applyBorder="1" applyAlignment="1">
      <alignment horizontal="center" vertical="center"/>
    </xf>
    <xf numFmtId="0" fontId="1" fillId="0" borderId="0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14" fontId="1" fillId="0" borderId="1" xfId="7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wrapText="1"/>
    </xf>
    <xf numFmtId="49" fontId="6" fillId="0" borderId="1" xfId="15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0" xfId="17" applyFont="1" applyFill="1" applyBorder="1" applyAlignment="1">
      <alignment wrapText="1"/>
    </xf>
    <xf numFmtId="168" fontId="7" fillId="0" borderId="1" xfId="17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1" fillId="0" borderId="1" xfId="7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17" applyFont="1" applyFill="1" applyBorder="1" applyAlignment="1">
      <alignment horizontal="center" vertical="top" wrapText="1"/>
    </xf>
    <xf numFmtId="0" fontId="1" fillId="0" borderId="1" xfId="17" applyFont="1" applyFill="1" applyBorder="1"/>
    <xf numFmtId="49" fontId="3" fillId="0" borderId="1" xfId="17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/>
    <xf numFmtId="0" fontId="13" fillId="0" borderId="1" xfId="0" applyFont="1" applyFill="1" applyBorder="1" applyAlignment="1">
      <alignment horizontal="center" vertical="center"/>
    </xf>
    <xf numFmtId="44" fontId="4" fillId="0" borderId="1" xfId="17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8" fillId="0" borderId="1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center" vertical="center" wrapText="1"/>
    </xf>
    <xf numFmtId="14" fontId="8" fillId="0" borderId="0" xfId="7" applyNumberFormat="1" applyFont="1" applyFill="1" applyAlignment="1">
      <alignment horizontal="center" vertical="center" wrapText="1"/>
    </xf>
    <xf numFmtId="49" fontId="8" fillId="0" borderId="0" xfId="7" applyNumberFormat="1" applyFont="1" applyFill="1" applyAlignment="1">
      <alignment horizontal="center" vertical="center" wrapText="1"/>
    </xf>
    <xf numFmtId="169" fontId="8" fillId="0" borderId="0" xfId="7" applyNumberFormat="1" applyFont="1" applyFill="1" applyAlignment="1">
      <alignment horizontal="center" vertical="center" wrapText="1"/>
    </xf>
    <xf numFmtId="0" fontId="9" fillId="0" borderId="0" xfId="7" applyFont="1" applyFill="1" applyBorder="1" applyAlignment="1">
      <alignment horizontal="center"/>
    </xf>
    <xf numFmtId="0" fontId="10" fillId="0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/>
    </xf>
    <xf numFmtId="49" fontId="10" fillId="0" borderId="1" xfId="7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wrapText="1"/>
    </xf>
    <xf numFmtId="14" fontId="10" fillId="0" borderId="1" xfId="7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top" wrapText="1"/>
    </xf>
    <xf numFmtId="175" fontId="10" fillId="0" borderId="1" xfId="7" applyNumberFormat="1" applyFont="1" applyFill="1" applyBorder="1" applyAlignment="1">
      <alignment horizontal="center" vertical="center" wrapText="1"/>
    </xf>
    <xf numFmtId="4" fontId="10" fillId="0" borderId="1" xfId="7" applyNumberFormat="1" applyFont="1" applyFill="1" applyBorder="1" applyAlignment="1">
      <alignment horizontal="center" vertical="center" wrapText="1"/>
    </xf>
    <xf numFmtId="175" fontId="10" fillId="2" borderId="1" xfId="7" applyNumberFormat="1" applyFont="1" applyFill="1" applyBorder="1" applyAlignment="1">
      <alignment horizontal="center" vertical="center" wrapText="1"/>
    </xf>
    <xf numFmtId="4" fontId="10" fillId="2" borderId="1" xfId="7" applyNumberFormat="1" applyFont="1" applyFill="1" applyBorder="1" applyAlignment="1">
      <alignment horizontal="center" vertical="center" wrapText="1"/>
    </xf>
    <xf numFmtId="169" fontId="8" fillId="0" borderId="1" xfId="7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/>
    <xf numFmtId="0" fontId="9" fillId="0" borderId="1" xfId="7" applyFont="1" applyFill="1" applyBorder="1" applyAlignment="1">
      <alignment horizontal="center" vertical="center"/>
    </xf>
    <xf numFmtId="49" fontId="10" fillId="0" borderId="1" xfId="7" applyNumberFormat="1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>
      <alignment vertical="center"/>
    </xf>
    <xf numFmtId="14" fontId="8" fillId="0" borderId="1" xfId="7" applyNumberFormat="1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center" vertical="center" wrapText="1"/>
    </xf>
    <xf numFmtId="14" fontId="8" fillId="2" borderId="1" xfId="7" applyNumberFormat="1" applyFont="1" applyFill="1" applyBorder="1" applyAlignment="1">
      <alignment horizontal="center" vertical="center" wrapText="1"/>
    </xf>
    <xf numFmtId="169" fontId="8" fillId="2" borderId="1" xfId="7" applyNumberFormat="1" applyFont="1" applyFill="1" applyBorder="1" applyAlignment="1">
      <alignment horizontal="center" vertical="center" wrapText="1"/>
    </xf>
    <xf numFmtId="0" fontId="4" fillId="0" borderId="0" xfId="17" applyFont="1" applyFill="1" applyBorder="1"/>
    <xf numFmtId="0" fontId="4" fillId="0" borderId="0" xfId="17" applyFont="1" applyFill="1" applyAlignment="1">
      <alignment vertical="center"/>
    </xf>
    <xf numFmtId="0" fontId="7" fillId="2" borderId="0" xfId="17" applyFont="1" applyFill="1"/>
    <xf numFmtId="0" fontId="7" fillId="0" borderId="0" xfId="17" applyFont="1" applyFill="1"/>
    <xf numFmtId="0" fontId="4" fillId="0" borderId="0" xfId="17" applyFont="1" applyFill="1" applyAlignment="1">
      <alignment horizontal="center" vertical="center"/>
    </xf>
    <xf numFmtId="0" fontId="4" fillId="0" borderId="0" xfId="17" applyFont="1" applyFill="1" applyAlignment="1">
      <alignment horizontal="center" vertical="center" wrapText="1"/>
    </xf>
    <xf numFmtId="0" fontId="4" fillId="0" borderId="0" xfId="17" applyFont="1" applyFill="1" applyAlignment="1">
      <alignment wrapText="1"/>
    </xf>
    <xf numFmtId="0" fontId="4" fillId="0" borderId="0" xfId="17" applyFont="1" applyFill="1" applyAlignment="1">
      <alignment horizontal="center" vertical="top" wrapText="1"/>
    </xf>
    <xf numFmtId="0" fontId="4" fillId="0" borderId="0" xfId="17" applyFont="1" applyFill="1"/>
    <xf numFmtId="0" fontId="4" fillId="0" borderId="0" xfId="17" applyFont="1" applyFill="1" applyAlignment="1">
      <alignment horizontal="center"/>
    </xf>
    <xf numFmtId="0" fontId="7" fillId="0" borderId="1" xfId="17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left" vertical="center" wrapText="1"/>
    </xf>
    <xf numFmtId="0" fontId="3" fillId="0" borderId="1" xfId="17" applyFont="1" applyFill="1" applyBorder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4" fillId="0" borderId="0" xfId="17" applyFont="1" applyFill="1" applyBorder="1" applyAlignment="1">
      <alignment horizontal="center" vertical="center" wrapText="1"/>
    </xf>
    <xf numFmtId="0" fontId="7" fillId="0" borderId="1" xfId="13" applyNumberFormat="1" applyFont="1" applyFill="1" applyBorder="1" applyAlignment="1">
      <alignment horizontal="left" vertical="center" wrapText="1"/>
    </xf>
    <xf numFmtId="14" fontId="7" fillId="0" borderId="1" xfId="13" applyNumberFormat="1" applyFont="1" applyFill="1" applyBorder="1" applyAlignment="1">
      <alignment horizontal="center" vertical="center" wrapText="1"/>
    </xf>
    <xf numFmtId="14" fontId="7" fillId="0" borderId="1" xfId="17" applyNumberFormat="1" applyFont="1" applyFill="1" applyBorder="1" applyAlignment="1">
      <alignment horizontal="center" vertical="center" wrapText="1"/>
    </xf>
    <xf numFmtId="0" fontId="4" fillId="0" borderId="0" xfId="17" applyFont="1" applyFill="1" applyBorder="1" applyAlignment="1">
      <alignment wrapText="1"/>
    </xf>
    <xf numFmtId="0" fontId="7" fillId="0" borderId="1" xfId="17" applyFont="1" applyFill="1" applyBorder="1" applyAlignment="1">
      <alignment horizontal="center" vertical="top" wrapText="1"/>
    </xf>
    <xf numFmtId="0" fontId="4" fillId="0" borderId="0" xfId="17" applyFont="1" applyFill="1" applyBorder="1" applyAlignment="1">
      <alignment horizontal="center" vertical="top" wrapText="1"/>
    </xf>
    <xf numFmtId="0" fontId="3" fillId="0" borderId="2" xfId="17" applyFont="1" applyFill="1" applyBorder="1" applyAlignment="1">
      <alignment horizontal="center" vertical="center" wrapText="1"/>
    </xf>
    <xf numFmtId="0" fontId="14" fillId="0" borderId="1" xfId="17" applyFont="1" applyFill="1" applyBorder="1" applyAlignment="1">
      <alignment horizontal="center" vertical="center" wrapText="1"/>
    </xf>
    <xf numFmtId="0" fontId="14" fillId="0" borderId="1" xfId="17" applyFont="1" applyFill="1" applyBorder="1" applyAlignment="1">
      <alignment horizontal="center" vertical="center"/>
    </xf>
    <xf numFmtId="2" fontId="7" fillId="0" borderId="1" xfId="17" applyNumberFormat="1" applyFont="1" applyFill="1" applyBorder="1" applyAlignment="1">
      <alignment horizontal="center" vertical="center" wrapText="1"/>
    </xf>
    <xf numFmtId="2" fontId="7" fillId="2" borderId="1" xfId="17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2" fontId="7" fillId="2" borderId="1" xfId="17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 wrapText="1"/>
    </xf>
    <xf numFmtId="4" fontId="7" fillId="0" borderId="1" xfId="10" applyNumberFormat="1" applyFont="1" applyFill="1" applyBorder="1" applyAlignment="1">
      <alignment horizontal="center" vertical="center"/>
    </xf>
    <xf numFmtId="4" fontId="7" fillId="0" borderId="1" xfId="10" applyNumberFormat="1" applyFont="1" applyFill="1" applyBorder="1" applyAlignment="1">
      <alignment vertical="center"/>
    </xf>
    <xf numFmtId="0" fontId="7" fillId="0" borderId="1" xfId="17" applyFont="1" applyFill="1" applyBorder="1" applyAlignment="1">
      <alignment vertical="center"/>
    </xf>
    <xf numFmtId="0" fontId="7" fillId="0" borderId="1" xfId="17" applyFont="1" applyFill="1" applyBorder="1"/>
    <xf numFmtId="177" fontId="7" fillId="0" borderId="12" xfId="0" applyNumberFormat="1" applyFont="1" applyFill="1" applyBorder="1" applyAlignment="1">
      <alignment horizontal="center" vertical="center" wrapText="1"/>
    </xf>
    <xf numFmtId="0" fontId="4" fillId="0" borderId="0" xfId="17" applyFont="1" applyFill="1" applyBorder="1" applyAlignment="1">
      <alignment horizontal="center"/>
    </xf>
    <xf numFmtId="0" fontId="4" fillId="0" borderId="4" xfId="17" applyFont="1" applyFill="1" applyBorder="1" applyAlignment="1">
      <alignment horizontal="center" vertical="center"/>
    </xf>
    <xf numFmtId="0" fontId="4" fillId="0" borderId="5" xfId="17" applyFont="1" applyFill="1" applyBorder="1" applyAlignment="1">
      <alignment horizontal="center" vertical="center"/>
    </xf>
    <xf numFmtId="0" fontId="4" fillId="0" borderId="6" xfId="17" applyFont="1" applyFill="1" applyBorder="1"/>
    <xf numFmtId="0" fontId="4" fillId="0" borderId="6" xfId="17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0" fontId="7" fillId="0" borderId="8" xfId="17" applyFont="1" applyFill="1" applyBorder="1" applyAlignment="1">
      <alignment horizontal="center" vertical="center"/>
    </xf>
    <xf numFmtId="0" fontId="7" fillId="0" borderId="9" xfId="17" applyFont="1" applyFill="1" applyBorder="1" applyAlignment="1">
      <alignment horizontal="center" vertical="center"/>
    </xf>
    <xf numFmtId="0" fontId="7" fillId="0" borderId="10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13" xfId="17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11" xfId="17" applyFont="1" applyFill="1" applyBorder="1" applyAlignment="1">
      <alignment horizontal="center" vertical="center"/>
    </xf>
    <xf numFmtId="0" fontId="4" fillId="0" borderId="9" xfId="17" applyFont="1" applyFill="1" applyBorder="1" applyAlignment="1">
      <alignment horizontal="center" vertical="center"/>
    </xf>
    <xf numFmtId="0" fontId="16" fillId="3" borderId="0" xfId="21" applyFill="1"/>
    <xf numFmtId="0" fontId="16" fillId="4" borderId="0" xfId="21" applyFill="1"/>
    <xf numFmtId="0" fontId="16" fillId="5" borderId="0" xfId="21" applyFill="1"/>
    <xf numFmtId="0" fontId="17" fillId="2" borderId="0" xfId="21" applyFont="1" applyFill="1"/>
    <xf numFmtId="0" fontId="16" fillId="2" borderId="0" xfId="21" applyFill="1"/>
    <xf numFmtId="0" fontId="16" fillId="4" borderId="0" xfId="21" applyFill="1" applyAlignment="1">
      <alignment vertical="center"/>
    </xf>
    <xf numFmtId="0" fontId="17" fillId="4" borderId="0" xfId="21" applyFont="1" applyFill="1"/>
    <xf numFmtId="0" fontId="17" fillId="5" borderId="0" xfId="21" applyFont="1" applyFill="1"/>
    <xf numFmtId="0" fontId="18" fillId="6" borderId="0" xfId="21" applyFont="1" applyFill="1"/>
    <xf numFmtId="0" fontId="16" fillId="7" borderId="0" xfId="21" applyFill="1"/>
    <xf numFmtId="0" fontId="19" fillId="5" borderId="0" xfId="21" applyFont="1" applyFill="1"/>
    <xf numFmtId="0" fontId="16" fillId="6" borderId="0" xfId="21" applyFill="1"/>
    <xf numFmtId="0" fontId="16" fillId="0" borderId="0" xfId="21"/>
    <xf numFmtId="0" fontId="16" fillId="0" borderId="0" xfId="21" applyAlignment="1">
      <alignment wrapText="1"/>
    </xf>
    <xf numFmtId="0" fontId="16" fillId="0" borderId="0" xfId="21" applyAlignment="1">
      <alignment horizontal="left"/>
    </xf>
    <xf numFmtId="0" fontId="19" fillId="0" borderId="1" xfId="21" applyFont="1" applyBorder="1" applyAlignment="1">
      <alignment horizontal="center" vertical="center"/>
    </xf>
    <xf numFmtId="0" fontId="20" fillId="0" borderId="1" xfId="21" applyFont="1" applyBorder="1" applyAlignment="1">
      <alignment horizontal="center" vertical="center" wrapText="1"/>
    </xf>
    <xf numFmtId="0" fontId="20" fillId="0" borderId="1" xfId="21" applyFont="1" applyBorder="1" applyAlignment="1">
      <alignment horizontal="center" vertical="center"/>
    </xf>
    <xf numFmtId="0" fontId="20" fillId="3" borderId="7" xfId="21" applyFont="1" applyFill="1" applyBorder="1" applyAlignment="1">
      <alignment horizontal="center" vertical="center"/>
    </xf>
    <xf numFmtId="0" fontId="20" fillId="3" borderId="1" xfId="21" applyFont="1" applyFill="1" applyBorder="1" applyAlignment="1">
      <alignment horizontal="center" vertical="center"/>
    </xf>
    <xf numFmtId="0" fontId="1" fillId="4" borderId="7" xfId="21" applyFont="1" applyFill="1" applyBorder="1" applyAlignment="1">
      <alignment horizontal="left" vertical="center" wrapText="1"/>
    </xf>
    <xf numFmtId="0" fontId="1" fillId="4" borderId="1" xfId="21" applyFont="1" applyFill="1" applyBorder="1" applyAlignment="1">
      <alignment horizontal="center" vertical="center" wrapText="1"/>
    </xf>
    <xf numFmtId="0" fontId="1" fillId="4" borderId="7" xfId="21" applyFont="1" applyFill="1" applyBorder="1" applyAlignment="1">
      <alignment horizontal="center" vertical="center" wrapText="1"/>
    </xf>
    <xf numFmtId="0" fontId="16" fillId="4" borderId="2" xfId="21" applyFont="1" applyFill="1" applyBorder="1" applyAlignment="1">
      <alignment horizontal="center" vertical="center"/>
    </xf>
    <xf numFmtId="0" fontId="16" fillId="4" borderId="1" xfId="21" applyFont="1" applyFill="1" applyBorder="1" applyAlignment="1">
      <alignment horizontal="center" vertical="center"/>
    </xf>
    <xf numFmtId="0" fontId="1" fillId="4" borderId="1" xfId="21" applyFont="1" applyFill="1" applyBorder="1" applyAlignment="1">
      <alignment horizontal="left" vertical="center" wrapText="1"/>
    </xf>
    <xf numFmtId="0" fontId="1" fillId="2" borderId="1" xfId="21" applyFont="1" applyFill="1" applyBorder="1" applyAlignment="1">
      <alignment horizontal="center" vertical="center" wrapText="1"/>
    </xf>
    <xf numFmtId="0" fontId="1" fillId="2" borderId="7" xfId="21" applyFont="1" applyFill="1" applyBorder="1" applyAlignment="1">
      <alignment horizontal="center" vertical="center" wrapText="1"/>
    </xf>
    <xf numFmtId="0" fontId="1" fillId="2" borderId="2" xfId="21" applyFont="1" applyFill="1" applyBorder="1" applyAlignment="1">
      <alignment horizontal="center" vertical="center" wrapText="1"/>
    </xf>
    <xf numFmtId="0" fontId="16" fillId="2" borderId="2" xfId="21" applyFont="1" applyFill="1" applyBorder="1" applyAlignment="1">
      <alignment horizontal="center" vertical="center"/>
    </xf>
    <xf numFmtId="0" fontId="1" fillId="2" borderId="2" xfId="21" applyFont="1" applyFill="1" applyBorder="1" applyAlignment="1">
      <alignment horizontal="left" vertical="center" wrapText="1"/>
    </xf>
    <xf numFmtId="0" fontId="16" fillId="0" borderId="1" xfId="21" applyFont="1" applyBorder="1" applyAlignment="1">
      <alignment horizontal="center" vertical="center"/>
    </xf>
    <xf numFmtId="0" fontId="1" fillId="0" borderId="1" xfId="21" applyFont="1" applyBorder="1" applyAlignment="1">
      <alignment horizontal="left" vertical="center" wrapText="1"/>
    </xf>
    <xf numFmtId="0" fontId="1" fillId="0" borderId="1" xfId="21" applyFont="1" applyBorder="1" applyAlignment="1">
      <alignment horizontal="center" vertical="center" wrapText="1"/>
    </xf>
    <xf numFmtId="0" fontId="16" fillId="4" borderId="12" xfId="21" applyFont="1" applyFill="1" applyBorder="1" applyAlignment="1">
      <alignment horizontal="center" vertical="center"/>
    </xf>
    <xf numFmtId="0" fontId="19" fillId="5" borderId="11" xfId="21" applyFont="1" applyFill="1" applyBorder="1" applyAlignment="1">
      <alignment horizontal="left" vertical="center"/>
    </xf>
    <xf numFmtId="0" fontId="20" fillId="3" borderId="12" xfId="21" applyFont="1" applyFill="1" applyBorder="1" applyAlignment="1">
      <alignment horizontal="center" vertical="center"/>
    </xf>
    <xf numFmtId="0" fontId="20" fillId="3" borderId="14" xfId="21" applyFont="1" applyFill="1" applyBorder="1" applyAlignment="1">
      <alignment horizontal="center" vertical="center"/>
    </xf>
    <xf numFmtId="0" fontId="1" fillId="4" borderId="1" xfId="21" applyFont="1" applyFill="1" applyBorder="1" applyAlignment="1">
      <alignment horizontal="left" vertical="center"/>
    </xf>
    <xf numFmtId="0" fontId="21" fillId="2" borderId="1" xfId="21" applyFont="1" applyFill="1" applyBorder="1" applyAlignment="1">
      <alignment horizontal="center" vertical="center"/>
    </xf>
    <xf numFmtId="0" fontId="21" fillId="2" borderId="0" xfId="21" applyFont="1" applyFill="1" applyAlignment="1">
      <alignment vertical="center"/>
    </xf>
    <xf numFmtId="0" fontId="21" fillId="2" borderId="1" xfId="21" applyFont="1" applyFill="1" applyBorder="1" applyAlignment="1">
      <alignment wrapText="1"/>
    </xf>
    <xf numFmtId="0" fontId="16" fillId="2" borderId="1" xfId="21" applyFont="1" applyFill="1" applyBorder="1" applyAlignment="1">
      <alignment horizontal="center" vertical="center"/>
    </xf>
    <xf numFmtId="0" fontId="1" fillId="2" borderId="1" xfId="21" applyFont="1" applyFill="1" applyBorder="1" applyAlignment="1">
      <alignment horizontal="left" vertical="center" wrapText="1"/>
    </xf>
    <xf numFmtId="0" fontId="1" fillId="4" borderId="1" xfId="21" applyFont="1" applyFill="1" applyBorder="1" applyAlignment="1">
      <alignment vertical="center"/>
    </xf>
    <xf numFmtId="0" fontId="1" fillId="4" borderId="1" xfId="21" applyFont="1" applyFill="1" applyBorder="1" applyAlignment="1">
      <alignment vertical="center" wrapText="1"/>
    </xf>
    <xf numFmtId="0" fontId="16" fillId="4" borderId="1" xfId="21" applyFill="1" applyBorder="1" applyAlignment="1">
      <alignment vertical="center"/>
    </xf>
    <xf numFmtId="0" fontId="16" fillId="4" borderId="1" xfId="21" applyFill="1" applyBorder="1" applyAlignment="1">
      <alignment vertical="center" wrapText="1"/>
    </xf>
    <xf numFmtId="0" fontId="14" fillId="4" borderId="1" xfId="6" applyFont="1" applyFill="1" applyBorder="1" applyAlignment="1">
      <alignment horizontal="left" vertical="center" wrapText="1"/>
    </xf>
    <xf numFmtId="0" fontId="22" fillId="4" borderId="1" xfId="21" applyFont="1" applyFill="1" applyBorder="1" applyAlignment="1">
      <alignment horizontal="left" vertical="center"/>
    </xf>
    <xf numFmtId="0" fontId="22" fillId="4" borderId="1" xfId="21" applyFont="1" applyFill="1" applyBorder="1" applyAlignment="1">
      <alignment horizontal="left" vertical="center" wrapText="1"/>
    </xf>
    <xf numFmtId="0" fontId="14" fillId="4" borderId="1" xfId="6" applyFont="1" applyFill="1" applyBorder="1" applyAlignment="1">
      <alignment vertical="center" wrapText="1"/>
    </xf>
    <xf numFmtId="0" fontId="23" fillId="5" borderId="11" xfId="21" applyFont="1" applyFill="1" applyBorder="1" applyAlignment="1">
      <alignment horizontal="left" vertical="center"/>
    </xf>
    <xf numFmtId="0" fontId="24" fillId="3" borderId="14" xfId="21" applyFont="1" applyFill="1" applyBorder="1" applyAlignment="1">
      <alignment horizontal="right" vertical="center"/>
    </xf>
    <xf numFmtId="0" fontId="21" fillId="4" borderId="1" xfId="21" applyFont="1" applyFill="1" applyBorder="1" applyAlignment="1">
      <alignment horizontal="center" vertical="center"/>
    </xf>
    <xf numFmtId="49" fontId="22" fillId="4" borderId="1" xfId="21" applyNumberFormat="1" applyFont="1" applyFill="1" applyBorder="1" applyAlignment="1">
      <alignment vertical="center" wrapText="1"/>
    </xf>
    <xf numFmtId="0" fontId="20" fillId="2" borderId="1" xfId="21" applyFont="1" applyFill="1" applyBorder="1" applyAlignment="1">
      <alignment horizontal="center" vertical="center" wrapText="1"/>
    </xf>
    <xf numFmtId="0" fontId="20" fillId="3" borderId="7" xfId="21" applyFont="1" applyFill="1" applyBorder="1" applyAlignment="1">
      <alignment horizontal="right" vertical="center"/>
    </xf>
    <xf numFmtId="4" fontId="20" fillId="3" borderId="7" xfId="21" applyNumberFormat="1" applyFont="1" applyFill="1" applyBorder="1" applyAlignment="1">
      <alignment horizontal="center" vertical="center"/>
    </xf>
    <xf numFmtId="4" fontId="1" fillId="4" borderId="7" xfId="21" applyNumberFormat="1" applyFont="1" applyFill="1" applyBorder="1" applyAlignment="1">
      <alignment horizontal="center" vertical="center"/>
    </xf>
    <xf numFmtId="4" fontId="1" fillId="4" borderId="1" xfId="21" applyNumberFormat="1" applyFont="1" applyFill="1" applyBorder="1" applyAlignment="1">
      <alignment horizontal="center" vertical="center"/>
    </xf>
    <xf numFmtId="171" fontId="1" fillId="4" borderId="1" xfId="21" applyNumberFormat="1" applyFont="1" applyFill="1" applyBorder="1" applyAlignment="1">
      <alignment horizontal="center" vertical="center"/>
    </xf>
    <xf numFmtId="4" fontId="1" fillId="2" borderId="7" xfId="21" applyNumberFormat="1" applyFont="1" applyFill="1" applyBorder="1" applyAlignment="1">
      <alignment horizontal="center" vertical="center"/>
    </xf>
    <xf numFmtId="4" fontId="1" fillId="2" borderId="1" xfId="21" applyNumberFormat="1" applyFont="1" applyFill="1" applyBorder="1" applyAlignment="1">
      <alignment horizontal="center" vertical="center"/>
    </xf>
    <xf numFmtId="4" fontId="16" fillId="4" borderId="1" xfId="21" applyNumberFormat="1" applyFill="1" applyBorder="1"/>
    <xf numFmtId="4" fontId="1" fillId="2" borderId="2" xfId="21" applyNumberFormat="1" applyFont="1" applyFill="1" applyBorder="1" applyAlignment="1">
      <alignment horizontal="center" vertical="center"/>
    </xf>
    <xf numFmtId="4" fontId="16" fillId="2" borderId="7" xfId="21" applyNumberFormat="1" applyFill="1" applyBorder="1"/>
    <xf numFmtId="4" fontId="1" fillId="2" borderId="9" xfId="21" applyNumberFormat="1" applyFont="1" applyFill="1" applyBorder="1" applyAlignment="1">
      <alignment horizontal="center" vertical="center"/>
    </xf>
    <xf numFmtId="4" fontId="1" fillId="0" borderId="1" xfId="21" applyNumberFormat="1" applyFont="1" applyBorder="1" applyAlignment="1">
      <alignment horizontal="center" vertical="center"/>
    </xf>
    <xf numFmtId="0" fontId="20" fillId="5" borderId="1" xfId="21" applyFont="1" applyFill="1" applyBorder="1" applyAlignment="1">
      <alignment horizontal="center" vertical="center" wrapText="1"/>
    </xf>
    <xf numFmtId="4" fontId="20" fillId="5" borderId="1" xfId="21" applyNumberFormat="1" applyFont="1" applyFill="1" applyBorder="1" applyAlignment="1">
      <alignment horizontal="center" vertical="center" wrapText="1"/>
    </xf>
    <xf numFmtId="4" fontId="20" fillId="2" borderId="1" xfId="21" applyNumberFormat="1" applyFont="1" applyFill="1" applyBorder="1" applyAlignment="1">
      <alignment horizontal="center" vertical="center"/>
    </xf>
    <xf numFmtId="0" fontId="20" fillId="3" borderId="14" xfId="21" applyFont="1" applyFill="1" applyBorder="1" applyAlignment="1">
      <alignment horizontal="right" vertical="center"/>
    </xf>
    <xf numFmtId="4" fontId="20" fillId="3" borderId="14" xfId="21" applyNumberFormat="1" applyFont="1" applyFill="1" applyBorder="1" applyAlignment="1">
      <alignment horizontal="center" vertical="center"/>
    </xf>
    <xf numFmtId="0" fontId="1" fillId="4" borderId="11" xfId="21" applyFont="1" applyFill="1" applyBorder="1" applyAlignment="1">
      <alignment horizontal="center" vertical="center"/>
    </xf>
    <xf numFmtId="0" fontId="1" fillId="4" borderId="11" xfId="21" applyFont="1" applyFill="1" applyBorder="1" applyAlignment="1">
      <alignment horizontal="center" vertical="center" wrapText="1"/>
    </xf>
    <xf numFmtId="4" fontId="25" fillId="2" borderId="1" xfId="21" applyNumberFormat="1" applyFont="1" applyFill="1" applyBorder="1" applyAlignment="1">
      <alignment horizontal="center" vertical="center"/>
    </xf>
    <xf numFmtId="0" fontId="1" fillId="4" borderId="1" xfId="21" applyFont="1" applyFill="1" applyBorder="1" applyAlignment="1">
      <alignment horizontal="center" vertical="center"/>
    </xf>
    <xf numFmtId="0" fontId="16" fillId="4" borderId="1" xfId="21" applyFill="1" applyBorder="1" applyAlignment="1">
      <alignment horizontal="center" vertical="center"/>
    </xf>
    <xf numFmtId="4" fontId="16" fillId="4" borderId="1" xfId="21" applyNumberFormat="1" applyFill="1" applyBorder="1" applyAlignment="1">
      <alignment horizontal="center" vertical="center"/>
    </xf>
    <xf numFmtId="4" fontId="24" fillId="3" borderId="14" xfId="21" applyNumberFormat="1" applyFont="1" applyFill="1" applyBorder="1" applyAlignment="1">
      <alignment horizontal="center" vertical="center"/>
    </xf>
    <xf numFmtId="171" fontId="22" fillId="4" borderId="1" xfId="21" applyNumberFormat="1" applyFont="1" applyFill="1" applyBorder="1" applyAlignment="1">
      <alignment horizontal="center" vertical="center" wrapText="1"/>
    </xf>
    <xf numFmtId="0" fontId="24" fillId="5" borderId="1" xfId="21" applyFont="1" applyFill="1" applyBorder="1" applyAlignment="1">
      <alignment horizontal="center" vertical="center" wrapText="1"/>
    </xf>
    <xf numFmtId="4" fontId="24" fillId="5" borderId="1" xfId="21" applyNumberFormat="1" applyFont="1" applyFill="1" applyBorder="1" applyAlignment="1">
      <alignment horizontal="center" vertical="center" wrapText="1"/>
    </xf>
    <xf numFmtId="4" fontId="24" fillId="2" borderId="1" xfId="21" applyNumberFormat="1" applyFont="1" applyFill="1" applyBorder="1" applyAlignment="1">
      <alignment horizontal="center" vertical="center" wrapText="1"/>
    </xf>
    <xf numFmtId="4" fontId="22" fillId="4" borderId="1" xfId="21" applyNumberFormat="1" applyFont="1" applyFill="1" applyBorder="1" applyAlignment="1">
      <alignment horizontal="center" vertical="center"/>
    </xf>
    <xf numFmtId="4" fontId="22" fillId="4" borderId="1" xfId="21" applyNumberFormat="1" applyFont="1" applyFill="1" applyBorder="1" applyAlignment="1">
      <alignment horizontal="center" vertical="center" wrapText="1"/>
    </xf>
    <xf numFmtId="4" fontId="14" fillId="4" borderId="1" xfId="21" applyNumberFormat="1" applyFont="1" applyFill="1" applyBorder="1" applyAlignment="1">
      <alignment horizontal="center" vertical="center"/>
    </xf>
    <xf numFmtId="0" fontId="1" fillId="4" borderId="7" xfId="21" applyFont="1" applyFill="1" applyBorder="1" applyAlignment="1">
      <alignment horizontal="center"/>
    </xf>
    <xf numFmtId="4" fontId="1" fillId="4" borderId="1" xfId="21" applyNumberFormat="1" applyFont="1" applyFill="1" applyBorder="1"/>
    <xf numFmtId="0" fontId="1" fillId="4" borderId="1" xfId="21" applyFont="1" applyFill="1" applyBorder="1" applyAlignment="1">
      <alignment horizontal="center"/>
    </xf>
    <xf numFmtId="0" fontId="1" fillId="4" borderId="1" xfId="21" applyFont="1" applyFill="1" applyBorder="1"/>
    <xf numFmtId="14" fontId="1" fillId="4" borderId="1" xfId="21" applyNumberFormat="1" applyFont="1" applyFill="1" applyBorder="1" applyAlignment="1">
      <alignment horizontal="center" vertical="center" wrapText="1"/>
    </xf>
    <xf numFmtId="49" fontId="1" fillId="4" borderId="1" xfId="21" applyNumberFormat="1" applyFont="1" applyFill="1" applyBorder="1" applyAlignment="1">
      <alignment vertical="center" wrapText="1"/>
    </xf>
    <xf numFmtId="0" fontId="1" fillId="2" borderId="7" xfId="21" applyFont="1" applyFill="1" applyBorder="1"/>
    <xf numFmtId="14" fontId="1" fillId="2" borderId="7" xfId="21" applyNumberFormat="1" applyFont="1" applyFill="1" applyBorder="1" applyAlignment="1">
      <alignment horizontal="center" vertical="center" wrapText="1"/>
    </xf>
    <xf numFmtId="49" fontId="1" fillId="2" borderId="7" xfId="21" applyNumberFormat="1" applyFont="1" applyFill="1" applyBorder="1" applyAlignment="1">
      <alignment vertical="center" wrapText="1"/>
    </xf>
    <xf numFmtId="0" fontId="1" fillId="2" borderId="2" xfId="21" applyFont="1" applyFill="1" applyBorder="1" applyAlignment="1">
      <alignment horizontal="center"/>
    </xf>
    <xf numFmtId="14" fontId="1" fillId="2" borderId="9" xfId="21" applyNumberFormat="1" applyFont="1" applyFill="1" applyBorder="1" applyAlignment="1">
      <alignment horizontal="center" vertical="center"/>
    </xf>
    <xf numFmtId="49" fontId="1" fillId="2" borderId="9" xfId="21" applyNumberFormat="1" applyFont="1" applyFill="1" applyBorder="1" applyAlignment="1">
      <alignment horizontal="center" vertical="center" wrapText="1"/>
    </xf>
    <xf numFmtId="14" fontId="1" fillId="2" borderId="2" xfId="21" applyNumberFormat="1" applyFont="1" applyFill="1" applyBorder="1" applyAlignment="1">
      <alignment horizontal="center" vertical="center" wrapText="1"/>
    </xf>
    <xf numFmtId="14" fontId="1" fillId="2" borderId="1" xfId="21" applyNumberFormat="1" applyFont="1" applyFill="1" applyBorder="1" applyAlignment="1">
      <alignment horizontal="center" vertical="center"/>
    </xf>
    <xf numFmtId="49" fontId="1" fillId="2" borderId="1" xfId="21" applyNumberFormat="1" applyFont="1" applyFill="1" applyBorder="1" applyAlignment="1">
      <alignment horizontal="center" vertical="center" wrapText="1"/>
    </xf>
    <xf numFmtId="49" fontId="1" fillId="4" borderId="1" xfId="21" applyNumberFormat="1" applyFont="1" applyFill="1" applyBorder="1" applyAlignment="1">
      <alignment horizontal="center" vertical="center" wrapText="1"/>
    </xf>
    <xf numFmtId="0" fontId="1" fillId="0" borderId="2" xfId="21" applyFont="1" applyBorder="1" applyAlignment="1"/>
    <xf numFmtId="0" fontId="16" fillId="0" borderId="1" xfId="21" applyBorder="1" applyAlignment="1"/>
    <xf numFmtId="49" fontId="1" fillId="0" borderId="1" xfId="21" applyNumberFormat="1" applyFont="1" applyBorder="1" applyAlignment="1">
      <alignment horizontal="center" vertical="center" wrapText="1"/>
    </xf>
    <xf numFmtId="0" fontId="1" fillId="0" borderId="1" xfId="21" applyFont="1" applyBorder="1"/>
    <xf numFmtId="0" fontId="16" fillId="0" borderId="2" xfId="21" applyBorder="1" applyAlignment="1"/>
    <xf numFmtId="0" fontId="16" fillId="4" borderId="2" xfId="21" applyFill="1" applyBorder="1" applyAlignment="1">
      <alignment vertical="center" wrapText="1"/>
    </xf>
    <xf numFmtId="0" fontId="1" fillId="5" borderId="1" xfId="21" applyFont="1" applyFill="1" applyBorder="1"/>
    <xf numFmtId="0" fontId="1" fillId="5" borderId="1" xfId="21" applyFont="1" applyFill="1" applyBorder="1" applyAlignment="1">
      <alignment horizontal="center" vertical="center"/>
    </xf>
    <xf numFmtId="49" fontId="1" fillId="5" borderId="1" xfId="21" applyNumberFormat="1" applyFont="1" applyFill="1" applyBorder="1" applyAlignment="1">
      <alignment horizontal="center" vertical="center" wrapText="1"/>
    </xf>
    <xf numFmtId="0" fontId="1" fillId="5" borderId="1" xfId="21" applyFont="1" applyFill="1" applyBorder="1" applyAlignment="1">
      <alignment horizontal="center" vertical="center" wrapText="1"/>
    </xf>
    <xf numFmtId="0" fontId="20" fillId="3" borderId="15" xfId="21" applyFont="1" applyFill="1" applyBorder="1" applyAlignment="1">
      <alignment horizontal="center" vertical="center"/>
    </xf>
    <xf numFmtId="14" fontId="14" fillId="2" borderId="1" xfId="21" applyNumberFormat="1" applyFont="1" applyFill="1" applyBorder="1" applyAlignment="1">
      <alignment horizontal="center" vertical="center"/>
    </xf>
    <xf numFmtId="49" fontId="14" fillId="2" borderId="1" xfId="21" applyNumberFormat="1" applyFont="1" applyFill="1" applyBorder="1" applyAlignment="1">
      <alignment horizontal="center" vertical="center" wrapText="1"/>
    </xf>
    <xf numFmtId="14" fontId="14" fillId="2" borderId="1" xfId="21" applyNumberFormat="1" applyFont="1" applyFill="1" applyBorder="1" applyAlignment="1">
      <alignment horizontal="center" vertical="center" wrapText="1"/>
    </xf>
    <xf numFmtId="49" fontId="1" fillId="2" borderId="7" xfId="21" applyNumberFormat="1" applyFont="1" applyFill="1" applyBorder="1" applyAlignment="1">
      <alignment horizontal="center" vertical="center" wrapText="1"/>
    </xf>
    <xf numFmtId="14" fontId="1" fillId="5" borderId="1" xfId="21" applyNumberFormat="1" applyFont="1" applyFill="1" applyBorder="1" applyAlignment="1">
      <alignment horizontal="center" vertical="center"/>
    </xf>
    <xf numFmtId="0" fontId="14" fillId="5" borderId="1" xfId="21" applyFont="1" applyFill="1" applyBorder="1" applyAlignment="1">
      <alignment horizontal="center" vertical="center"/>
    </xf>
    <xf numFmtId="0" fontId="14" fillId="5" borderId="1" xfId="21" applyFont="1" applyFill="1" applyBorder="1" applyAlignment="1">
      <alignment horizontal="center" vertical="center" wrapText="1"/>
    </xf>
    <xf numFmtId="0" fontId="24" fillId="3" borderId="15" xfId="21" applyFont="1" applyFill="1" applyBorder="1" applyAlignment="1">
      <alignment horizontal="center" vertical="center"/>
    </xf>
    <xf numFmtId="4" fontId="1" fillId="4" borderId="7" xfId="21" applyNumberFormat="1" applyFont="1" applyFill="1" applyBorder="1" applyAlignment="1">
      <alignment horizontal="center" vertical="center" wrapText="1"/>
    </xf>
    <xf numFmtId="4" fontId="1" fillId="4" borderId="1" xfId="21" applyNumberFormat="1" applyFont="1" applyFill="1" applyBorder="1" applyAlignment="1">
      <alignment horizontal="center" vertical="center" wrapText="1"/>
    </xf>
    <xf numFmtId="4" fontId="1" fillId="2" borderId="1" xfId="21" applyNumberFormat="1" applyFont="1" applyFill="1" applyBorder="1" applyAlignment="1">
      <alignment horizontal="center" vertical="center" wrapText="1"/>
    </xf>
    <xf numFmtId="14" fontId="1" fillId="0" borderId="1" xfId="21" applyNumberFormat="1" applyFont="1" applyBorder="1" applyAlignment="1">
      <alignment horizontal="center" vertical="center" wrapText="1"/>
    </xf>
    <xf numFmtId="4" fontId="1" fillId="0" borderId="1" xfId="21" applyNumberFormat="1" applyFont="1" applyBorder="1" applyAlignment="1">
      <alignment vertical="center"/>
    </xf>
    <xf numFmtId="0" fontId="1" fillId="0" borderId="1" xfId="21" applyFont="1" applyBorder="1" applyAlignment="1">
      <alignment vertical="center" wrapText="1"/>
    </xf>
    <xf numFmtId="3" fontId="1" fillId="0" borderId="1" xfId="21" applyNumberFormat="1" applyFont="1" applyBorder="1" applyAlignment="1">
      <alignment vertical="center" wrapText="1"/>
    </xf>
    <xf numFmtId="4" fontId="1" fillId="4" borderId="1" xfId="21" applyNumberFormat="1" applyFont="1" applyFill="1" applyBorder="1" applyAlignment="1">
      <alignment vertical="center"/>
    </xf>
    <xf numFmtId="3" fontId="1" fillId="4" borderId="1" xfId="21" applyNumberFormat="1" applyFont="1" applyFill="1" applyBorder="1" applyAlignment="1">
      <alignment vertical="center" wrapText="1"/>
    </xf>
    <xf numFmtId="4" fontId="20" fillId="5" borderId="1" xfId="21" applyNumberFormat="1" applyFont="1" applyFill="1" applyBorder="1" applyAlignment="1">
      <alignment horizontal="center" vertical="center"/>
    </xf>
    <xf numFmtId="49" fontId="25" fillId="2" borderId="1" xfId="21" applyNumberFormat="1" applyFont="1" applyFill="1" applyBorder="1" applyAlignment="1">
      <alignment horizontal="center" vertical="center" wrapText="1"/>
    </xf>
    <xf numFmtId="4" fontId="25" fillId="2" borderId="1" xfId="21" applyNumberFormat="1" applyFont="1" applyFill="1" applyBorder="1" applyAlignment="1">
      <alignment horizontal="center" vertical="center" wrapText="1"/>
    </xf>
    <xf numFmtId="4" fontId="1" fillId="5" borderId="1" xfId="21" applyNumberFormat="1" applyFont="1" applyFill="1" applyBorder="1" applyAlignment="1">
      <alignment horizontal="center" vertical="center"/>
    </xf>
    <xf numFmtId="4" fontId="24" fillId="5" borderId="1" xfId="21" applyNumberFormat="1" applyFont="1" applyFill="1" applyBorder="1" applyAlignment="1">
      <alignment horizontal="center" vertical="center"/>
    </xf>
    <xf numFmtId="4" fontId="14" fillId="5" borderId="1" xfId="21" applyNumberFormat="1" applyFont="1" applyFill="1" applyBorder="1" applyAlignment="1">
      <alignment horizontal="center" vertical="center"/>
    </xf>
    <xf numFmtId="0" fontId="24" fillId="3" borderId="14" xfId="21" applyFont="1" applyFill="1" applyBorder="1" applyAlignment="1">
      <alignment horizontal="center" vertical="center"/>
    </xf>
    <xf numFmtId="4" fontId="14" fillId="4" borderId="1" xfId="21" applyNumberFormat="1" applyFont="1" applyFill="1" applyBorder="1" applyAlignment="1">
      <alignment horizontal="center" vertical="center" wrapText="1"/>
    </xf>
    <xf numFmtId="0" fontId="1" fillId="0" borderId="0" xfId="21" applyFont="1" applyAlignment="1">
      <alignment horizontal="right" wrapText="1"/>
    </xf>
    <xf numFmtId="0" fontId="20" fillId="3" borderId="9" xfId="21" applyFont="1" applyFill="1" applyBorder="1" applyAlignment="1">
      <alignment horizontal="center" vertical="center"/>
    </xf>
    <xf numFmtId="4" fontId="1" fillId="4" borderId="1" xfId="21" applyNumberFormat="1" applyFont="1" applyFill="1" applyBorder="1" applyAlignment="1">
      <alignment vertical="center" wrapText="1"/>
    </xf>
    <xf numFmtId="4" fontId="1" fillId="4" borderId="7" xfId="21" applyNumberFormat="1" applyFont="1" applyFill="1" applyBorder="1" applyAlignment="1">
      <alignment vertical="center" wrapText="1"/>
    </xf>
    <xf numFmtId="171" fontId="1" fillId="4" borderId="1" xfId="21" applyNumberFormat="1" applyFont="1" applyFill="1" applyBorder="1" applyAlignment="1">
      <alignment horizontal="center" vertical="center" wrapText="1"/>
    </xf>
    <xf numFmtId="4" fontId="1" fillId="2" borderId="1" xfId="21" applyNumberFormat="1" applyFont="1" applyFill="1" applyBorder="1" applyAlignment="1">
      <alignment vertical="center" wrapText="1"/>
    </xf>
    <xf numFmtId="0" fontId="1" fillId="2" borderId="7" xfId="21" applyFont="1" applyFill="1" applyBorder="1" applyAlignment="1">
      <alignment vertical="center" wrapText="1"/>
    </xf>
    <xf numFmtId="4" fontId="1" fillId="2" borderId="7" xfId="21" applyNumberFormat="1" applyFont="1" applyFill="1" applyBorder="1" applyAlignment="1">
      <alignment horizontal="center" vertical="center" wrapText="1"/>
    </xf>
    <xf numFmtId="4" fontId="1" fillId="2" borderId="7" xfId="21" applyNumberFormat="1" applyFont="1" applyFill="1" applyBorder="1" applyAlignment="1">
      <alignment vertical="center" wrapText="1"/>
    </xf>
    <xf numFmtId="4" fontId="1" fillId="0" borderId="1" xfId="21" applyNumberFormat="1" applyFont="1" applyBorder="1" applyAlignment="1">
      <alignment horizontal="center" vertical="center" wrapText="1"/>
    </xf>
    <xf numFmtId="4" fontId="1" fillId="0" borderId="1" xfId="21" applyNumberFormat="1" applyFont="1" applyBorder="1" applyAlignment="1">
      <alignment vertical="center" wrapText="1"/>
    </xf>
    <xf numFmtId="4" fontId="1" fillId="4" borderId="11" xfId="21" applyNumberFormat="1" applyFont="1" applyFill="1" applyBorder="1" applyAlignment="1">
      <alignment vertical="center" wrapText="1"/>
    </xf>
    <xf numFmtId="4" fontId="20" fillId="5" borderId="11" xfId="21" applyNumberFormat="1" applyFont="1" applyFill="1" applyBorder="1" applyAlignment="1">
      <alignment vertical="center" wrapText="1"/>
    </xf>
    <xf numFmtId="0" fontId="14" fillId="4" borderId="1" xfId="21" applyFont="1" applyFill="1" applyBorder="1" applyAlignment="1">
      <alignment horizontal="center" vertical="center" wrapText="1"/>
    </xf>
    <xf numFmtId="4" fontId="14" fillId="4" borderId="7" xfId="21" applyNumberFormat="1" applyFont="1" applyFill="1" applyBorder="1" applyAlignment="1">
      <alignment horizontal="center" vertical="center" wrapText="1"/>
    </xf>
    <xf numFmtId="14" fontId="1" fillId="2" borderId="1" xfId="21" applyNumberFormat="1" applyFont="1" applyFill="1" applyBorder="1" applyAlignment="1">
      <alignment horizontal="center" vertical="center" wrapText="1"/>
    </xf>
    <xf numFmtId="49" fontId="1" fillId="2" borderId="1" xfId="21" applyNumberFormat="1" applyFont="1" applyFill="1" applyBorder="1" applyAlignment="1">
      <alignment vertical="center" wrapText="1"/>
    </xf>
    <xf numFmtId="49" fontId="25" fillId="0" borderId="1" xfId="21" applyNumberFormat="1" applyFont="1" applyBorder="1" applyAlignment="1">
      <alignment vertical="center" wrapText="1"/>
    </xf>
    <xf numFmtId="49" fontId="1" fillId="0" borderId="1" xfId="21" applyNumberFormat="1" applyFont="1" applyBorder="1" applyAlignment="1">
      <alignment vertical="center" wrapText="1"/>
    </xf>
    <xf numFmtId="49" fontId="25" fillId="4" borderId="1" xfId="21" applyNumberFormat="1" applyFont="1" applyFill="1" applyBorder="1" applyAlignment="1">
      <alignment vertical="center" wrapText="1"/>
    </xf>
    <xf numFmtId="0" fontId="20" fillId="3" borderId="11" xfId="21" applyFont="1" applyFill="1" applyBorder="1" applyAlignment="1">
      <alignment horizontal="center" vertical="center"/>
    </xf>
    <xf numFmtId="17" fontId="25" fillId="2" borderId="1" xfId="21" applyNumberFormat="1" applyFont="1" applyFill="1" applyBorder="1" applyAlignment="1">
      <alignment horizontal="center" vertical="center" wrapText="1"/>
    </xf>
    <xf numFmtId="17" fontId="1" fillId="2" borderId="7" xfId="21" applyNumberFormat="1" applyFont="1" applyFill="1" applyBorder="1" applyAlignment="1">
      <alignment horizontal="center" vertical="center" wrapText="1"/>
    </xf>
    <xf numFmtId="17" fontId="1" fillId="5" borderId="1" xfId="21" applyNumberFormat="1" applyFont="1" applyFill="1" applyBorder="1" applyAlignment="1">
      <alignment horizontal="center" vertical="center" wrapText="1"/>
    </xf>
    <xf numFmtId="0" fontId="20" fillId="3" borderId="0" xfId="21" applyFont="1" applyFill="1" applyBorder="1" applyAlignment="1">
      <alignment horizontal="center" vertical="center"/>
    </xf>
    <xf numFmtId="0" fontId="4" fillId="4" borderId="0" xfId="21" applyFont="1" applyFill="1" applyAlignment="1">
      <alignment vertical="center" wrapText="1"/>
    </xf>
    <xf numFmtId="17" fontId="1" fillId="4" borderId="1" xfId="21" applyNumberFormat="1" applyFont="1" applyFill="1" applyBorder="1" applyAlignment="1">
      <alignment vertical="center" wrapText="1"/>
    </xf>
    <xf numFmtId="49" fontId="1" fillId="4" borderId="2" xfId="21" applyNumberFormat="1" applyFont="1" applyFill="1" applyBorder="1" applyAlignment="1">
      <alignment horizontal="left" vertical="center" wrapText="1"/>
    </xf>
    <xf numFmtId="17" fontId="1" fillId="4" borderId="2" xfId="21" applyNumberFormat="1" applyFont="1" applyFill="1" applyBorder="1" applyAlignment="1">
      <alignment horizontal="center" vertical="center" wrapText="1"/>
    </xf>
    <xf numFmtId="17" fontId="1" fillId="4" borderId="1" xfId="21" applyNumberFormat="1" applyFont="1" applyFill="1" applyBorder="1" applyAlignment="1">
      <alignment horizontal="center" vertical="center" wrapText="1"/>
    </xf>
    <xf numFmtId="0" fontId="20" fillId="3" borderId="16" xfId="21" applyFont="1" applyFill="1" applyBorder="1" applyAlignment="1">
      <alignment horizontal="center" vertical="center"/>
    </xf>
    <xf numFmtId="17" fontId="14" fillId="4" borderId="1" xfId="21" applyNumberFormat="1" applyFont="1" applyFill="1" applyBorder="1" applyAlignment="1">
      <alignment horizontal="center" vertical="center" wrapText="1"/>
    </xf>
    <xf numFmtId="0" fontId="24" fillId="3" borderId="16" xfId="21" applyFont="1" applyFill="1" applyBorder="1" applyAlignment="1">
      <alignment horizontal="center" vertical="center"/>
    </xf>
    <xf numFmtId="0" fontId="1" fillId="0" borderId="0" xfId="21" applyFont="1" applyAlignment="1">
      <alignment horizontal="left" wrapText="1"/>
    </xf>
    <xf numFmtId="0" fontId="16" fillId="3" borderId="0" xfId="21" applyFill="1" applyAlignment="1">
      <alignment horizontal="left"/>
    </xf>
    <xf numFmtId="0" fontId="26" fillId="4" borderId="0" xfId="14" applyFill="1" applyBorder="1" applyAlignment="1">
      <alignment horizontal="left" vertical="center"/>
    </xf>
    <xf numFmtId="4" fontId="16" fillId="4" borderId="0" xfId="21" applyNumberFormat="1" applyFill="1"/>
    <xf numFmtId="0" fontId="26" fillId="0" borderId="0" xfId="14" applyBorder="1" applyAlignment="1">
      <alignment horizontal="left" vertical="center"/>
    </xf>
    <xf numFmtId="0" fontId="26" fillId="5" borderId="0" xfId="14" applyFill="1" applyBorder="1" applyAlignment="1">
      <alignment horizontal="left" vertical="center"/>
    </xf>
    <xf numFmtId="0" fontId="26" fillId="2" borderId="0" xfId="14" applyFill="1" applyAlignment="1">
      <alignment horizontal="left" vertical="center"/>
    </xf>
    <xf numFmtId="0" fontId="16" fillId="0" borderId="0" xfId="21" applyBorder="1" applyAlignment="1">
      <alignment horizontal="left" vertical="center"/>
    </xf>
    <xf numFmtId="0" fontId="16" fillId="3" borderId="0" xfId="21" applyFill="1" applyBorder="1" applyAlignment="1">
      <alignment horizontal="left" vertical="center"/>
    </xf>
    <xf numFmtId="4" fontId="16" fillId="4" borderId="0" xfId="21" applyNumberFormat="1" applyFill="1" applyAlignment="1">
      <alignment vertical="center"/>
    </xf>
    <xf numFmtId="176" fontId="16" fillId="4" borderId="0" xfId="21" applyNumberFormat="1" applyFill="1" applyAlignment="1">
      <alignment vertical="center"/>
    </xf>
    <xf numFmtId="173" fontId="16" fillId="4" borderId="0" xfId="21" applyNumberFormat="1" applyFill="1" applyAlignment="1">
      <alignment vertical="center"/>
    </xf>
    <xf numFmtId="0" fontId="16" fillId="5" borderId="0" xfId="21" applyFill="1" applyBorder="1" applyAlignment="1">
      <alignment horizontal="left"/>
    </xf>
    <xf numFmtId="0" fontId="16" fillId="0" borderId="0" xfId="21" applyBorder="1" applyAlignment="1">
      <alignment horizontal="left"/>
    </xf>
    <xf numFmtId="0" fontId="16" fillId="3" borderId="0" xfId="21" applyFill="1" applyBorder="1" applyAlignment="1">
      <alignment horizontal="left"/>
    </xf>
    <xf numFmtId="0" fontId="24" fillId="0" borderId="1" xfId="21" applyFont="1" applyBorder="1" applyAlignment="1">
      <alignment horizontal="center" vertical="center"/>
    </xf>
    <xf numFmtId="0" fontId="24" fillId="3" borderId="1" xfId="21" applyFont="1" applyFill="1" applyBorder="1" applyAlignment="1">
      <alignment horizontal="center" vertical="center"/>
    </xf>
    <xf numFmtId="0" fontId="21" fillId="5" borderId="16" xfId="21" applyFont="1" applyFill="1" applyBorder="1" applyAlignment="1">
      <alignment horizontal="left" vertical="center"/>
    </xf>
    <xf numFmtId="0" fontId="23" fillId="7" borderId="11" xfId="21" applyFont="1" applyFill="1" applyBorder="1" applyAlignment="1">
      <alignment horizontal="left" vertical="center" wrapText="1"/>
    </xf>
    <xf numFmtId="0" fontId="21" fillId="0" borderId="0" xfId="21" applyFont="1" applyFill="1" applyBorder="1" applyAlignment="1">
      <alignment horizontal="center" vertical="center"/>
    </xf>
    <xf numFmtId="0" fontId="14" fillId="0" borderId="0" xfId="21" applyFont="1" applyFill="1" applyBorder="1" applyAlignment="1">
      <alignment horizontal="center" vertical="center" wrapText="1"/>
    </xf>
    <xf numFmtId="0" fontId="14" fillId="0" borderId="0" xfId="21" applyFont="1" applyFill="1" applyBorder="1" applyAlignment="1">
      <alignment horizontal="center" vertical="center"/>
    </xf>
    <xf numFmtId="0" fontId="19" fillId="3" borderId="0" xfId="21" applyFont="1" applyFill="1" applyAlignment="1">
      <alignment horizontal="center"/>
    </xf>
    <xf numFmtId="0" fontId="19" fillId="7" borderId="0" xfId="21" applyFont="1" applyFill="1" applyAlignment="1">
      <alignment horizontal="center"/>
    </xf>
    <xf numFmtId="4" fontId="14" fillId="8" borderId="1" xfId="21" applyNumberFormat="1" applyFont="1" applyFill="1" applyBorder="1" applyAlignment="1">
      <alignment horizontal="center" vertical="center"/>
    </xf>
    <xf numFmtId="4" fontId="14" fillId="8" borderId="7" xfId="21" applyNumberFormat="1" applyFont="1" applyFill="1" applyBorder="1" applyAlignment="1">
      <alignment horizontal="center" vertical="center"/>
    </xf>
    <xf numFmtId="4" fontId="14" fillId="8" borderId="2" xfId="21" applyNumberFormat="1" applyFont="1" applyFill="1" applyBorder="1" applyAlignment="1">
      <alignment horizontal="center" vertical="center"/>
    </xf>
    <xf numFmtId="0" fontId="21" fillId="8" borderId="1" xfId="21" applyFont="1" applyFill="1" applyBorder="1" applyAlignment="1">
      <alignment horizontal="center" vertical="center"/>
    </xf>
    <xf numFmtId="0" fontId="14" fillId="8" borderId="1" xfId="21" applyFont="1" applyFill="1" applyBorder="1" applyAlignment="1">
      <alignment horizontal="left" vertical="center" wrapText="1"/>
    </xf>
    <xf numFmtId="0" fontId="14" fillId="8" borderId="1" xfId="21" applyFont="1" applyFill="1" applyBorder="1" applyAlignment="1">
      <alignment horizontal="center" vertical="center"/>
    </xf>
    <xf numFmtId="0" fontId="14" fillId="8" borderId="1" xfId="21" applyFont="1" applyFill="1" applyBorder="1" applyAlignment="1">
      <alignment horizontal="center" vertical="center" wrapText="1"/>
    </xf>
    <xf numFmtId="0" fontId="24" fillId="8" borderId="7" xfId="21" applyFont="1" applyFill="1" applyBorder="1" applyAlignment="1">
      <alignment horizontal="center" vertical="center"/>
    </xf>
    <xf numFmtId="0" fontId="23" fillId="8" borderId="0" xfId="21" applyFont="1" applyFill="1" applyBorder="1" applyAlignment="1">
      <alignment horizontal="center" vertical="center"/>
    </xf>
    <xf numFmtId="0" fontId="24" fillId="8" borderId="0" xfId="21" applyFont="1" applyFill="1" applyBorder="1" applyAlignment="1">
      <alignment horizontal="center" vertical="center" wrapText="1"/>
    </xf>
    <xf numFmtId="0" fontId="24" fillId="8" borderId="0" xfId="21" applyFont="1" applyFill="1" applyBorder="1" applyAlignment="1">
      <alignment horizontal="center" vertical="center"/>
    </xf>
    <xf numFmtId="0" fontId="24" fillId="8" borderId="1" xfId="21" applyFont="1" applyFill="1" applyBorder="1" applyAlignment="1">
      <alignment horizontal="center" vertical="center"/>
    </xf>
    <xf numFmtId="0" fontId="21" fillId="5" borderId="0" xfId="21" applyFont="1" applyFill="1" applyBorder="1" applyAlignment="1">
      <alignment horizontal="center" vertical="center"/>
    </xf>
    <xf numFmtId="0" fontId="14" fillId="5" borderId="0" xfId="21" applyFont="1" applyFill="1" applyBorder="1" applyAlignment="1">
      <alignment horizontal="center" vertical="center" wrapText="1"/>
    </xf>
    <xf numFmtId="0" fontId="14" fillId="5" borderId="0" xfId="21" applyFont="1" applyFill="1" applyBorder="1" applyAlignment="1">
      <alignment horizontal="center" vertical="center"/>
    </xf>
    <xf numFmtId="0" fontId="21" fillId="0" borderId="0" xfId="21" applyFont="1"/>
    <xf numFmtId="0" fontId="21" fillId="0" borderId="0" xfId="21" applyFont="1" applyBorder="1"/>
    <xf numFmtId="0" fontId="16" fillId="0" borderId="0" xfId="21" applyFont="1"/>
    <xf numFmtId="0" fontId="16" fillId="0" borderId="0" xfId="21" applyFont="1" applyBorder="1"/>
    <xf numFmtId="0" fontId="16" fillId="0" borderId="0" xfId="21" applyBorder="1"/>
    <xf numFmtId="0" fontId="16" fillId="0" borderId="0" xfId="21" applyBorder="1" applyAlignment="1">
      <alignment horizontal="right"/>
    </xf>
    <xf numFmtId="4" fontId="24" fillId="5" borderId="7" xfId="21" applyNumberFormat="1" applyFont="1" applyFill="1" applyBorder="1" applyAlignment="1">
      <alignment horizontal="center" vertical="center"/>
    </xf>
    <xf numFmtId="4" fontId="24" fillId="2" borderId="7" xfId="21" applyNumberFormat="1" applyFont="1" applyFill="1" applyBorder="1" applyAlignment="1">
      <alignment horizontal="center" vertical="center"/>
    </xf>
    <xf numFmtId="4" fontId="24" fillId="7" borderId="1" xfId="21" applyNumberFormat="1" applyFont="1" applyFill="1" applyBorder="1" applyAlignment="1">
      <alignment horizontal="center" vertical="center"/>
    </xf>
    <xf numFmtId="4" fontId="24" fillId="2" borderId="1" xfId="21" applyNumberFormat="1" applyFont="1" applyFill="1" applyBorder="1" applyAlignment="1">
      <alignment horizontal="center" vertical="center"/>
    </xf>
    <xf numFmtId="4" fontId="24" fillId="2" borderId="0" xfId="21" applyNumberFormat="1" applyFont="1" applyFill="1" applyBorder="1" applyAlignment="1">
      <alignment horizontal="center" vertical="center"/>
    </xf>
    <xf numFmtId="4" fontId="24" fillId="0" borderId="0" xfId="21" applyNumberFormat="1" applyFont="1" applyFill="1" applyBorder="1" applyAlignment="1">
      <alignment horizontal="center" vertical="center"/>
    </xf>
    <xf numFmtId="4" fontId="19" fillId="7" borderId="0" xfId="21" applyNumberFormat="1" applyFont="1" applyFill="1" applyAlignment="1">
      <alignment horizontal="center"/>
    </xf>
    <xf numFmtId="4" fontId="24" fillId="8" borderId="1" xfId="21" applyNumberFormat="1" applyFont="1" applyFill="1" applyBorder="1" applyAlignment="1">
      <alignment horizontal="center" vertical="center"/>
    </xf>
    <xf numFmtId="4" fontId="16" fillId="8" borderId="1" xfId="21" applyNumberFormat="1" applyFill="1" applyBorder="1" applyAlignment="1">
      <alignment horizontal="center" vertical="center"/>
    </xf>
    <xf numFmtId="4" fontId="16" fillId="8" borderId="1" xfId="21" applyNumberFormat="1" applyFill="1" applyBorder="1"/>
    <xf numFmtId="4" fontId="19" fillId="8" borderId="1" xfId="21" applyNumberFormat="1" applyFont="1" applyFill="1" applyBorder="1" applyAlignment="1">
      <alignment horizontal="center" vertical="center"/>
    </xf>
    <xf numFmtId="4" fontId="19" fillId="8" borderId="7" xfId="21" applyNumberFormat="1" applyFont="1" applyFill="1" applyBorder="1" applyAlignment="1">
      <alignment horizontal="center" vertical="center"/>
    </xf>
    <xf numFmtId="4" fontId="19" fillId="8" borderId="7" xfId="21" applyNumberFormat="1" applyFont="1" applyFill="1" applyBorder="1"/>
    <xf numFmtId="4" fontId="19" fillId="8" borderId="0" xfId="21" applyNumberFormat="1" applyFont="1" applyFill="1" applyBorder="1" applyAlignment="1">
      <alignment horizontal="center" vertical="center"/>
    </xf>
    <xf numFmtId="4" fontId="19" fillId="8" borderId="0" xfId="21" applyNumberFormat="1" applyFont="1" applyFill="1" applyBorder="1"/>
    <xf numFmtId="4" fontId="19" fillId="8" borderId="1" xfId="21" applyNumberFormat="1" applyFont="1" applyFill="1" applyBorder="1"/>
    <xf numFmtId="0" fontId="16" fillId="8" borderId="1" xfId="21" applyFill="1" applyBorder="1" applyAlignment="1">
      <alignment horizontal="center" vertical="center"/>
    </xf>
    <xf numFmtId="4" fontId="24" fillId="5" borderId="0" xfId="21" applyNumberFormat="1" applyFont="1" applyFill="1" applyBorder="1" applyAlignment="1">
      <alignment horizontal="center" vertical="center"/>
    </xf>
    <xf numFmtId="4" fontId="21" fillId="0" borderId="0" xfId="21" applyNumberFormat="1" applyFont="1" applyBorder="1"/>
    <xf numFmtId="4" fontId="21" fillId="2" borderId="0" xfId="21" applyNumberFormat="1" applyFont="1" applyFill="1" applyBorder="1"/>
    <xf numFmtId="4" fontId="16" fillId="0" borderId="0" xfId="21" applyNumberFormat="1" applyFont="1" applyBorder="1"/>
    <xf numFmtId="4" fontId="16" fillId="2" borderId="0" xfId="21" applyNumberFormat="1" applyFont="1" applyFill="1" applyBorder="1"/>
    <xf numFmtId="4" fontId="16" fillId="0" borderId="0" xfId="21" applyNumberFormat="1" applyBorder="1"/>
    <xf numFmtId="4" fontId="16" fillId="2" borderId="0" xfId="21" applyNumberFormat="1" applyFill="1" applyBorder="1"/>
    <xf numFmtId="4" fontId="16" fillId="0" borderId="0" xfId="21" applyNumberFormat="1" applyBorder="1" applyAlignment="1">
      <alignment horizontal="center" vertical="center"/>
    </xf>
    <xf numFmtId="4" fontId="16" fillId="2" borderId="0" xfId="21" applyNumberFormat="1" applyFill="1" applyBorder="1" applyAlignment="1">
      <alignment horizontal="center" vertical="center"/>
    </xf>
    <xf numFmtId="0" fontId="16" fillId="2" borderId="0" xfId="21" applyFill="1" applyBorder="1"/>
    <xf numFmtId="0" fontId="14" fillId="5" borderId="7" xfId="21" applyFont="1" applyFill="1" applyBorder="1" applyAlignment="1">
      <alignment horizontal="center" vertical="center"/>
    </xf>
    <xf numFmtId="0" fontId="14" fillId="5" borderId="7" xfId="21" applyFont="1" applyFill="1" applyBorder="1" applyAlignment="1">
      <alignment horizontal="center" vertical="center" wrapText="1"/>
    </xf>
    <xf numFmtId="14" fontId="24" fillId="7" borderId="1" xfId="21" applyNumberFormat="1" applyFont="1" applyFill="1" applyBorder="1" applyAlignment="1">
      <alignment horizontal="center" vertical="center"/>
    </xf>
    <xf numFmtId="49" fontId="24" fillId="7" borderId="1" xfId="21" applyNumberFormat="1" applyFont="1" applyFill="1" applyBorder="1" applyAlignment="1">
      <alignment horizontal="center" vertical="center" wrapText="1"/>
    </xf>
    <xf numFmtId="0" fontId="24" fillId="7" borderId="1" xfId="21" applyFont="1" applyFill="1" applyBorder="1" applyAlignment="1">
      <alignment horizontal="center" vertical="center" wrapText="1"/>
    </xf>
    <xf numFmtId="0" fontId="14" fillId="0" borderId="0" xfId="21" applyFont="1" applyFill="1" applyBorder="1"/>
    <xf numFmtId="14" fontId="14" fillId="0" borderId="0" xfId="21" applyNumberFormat="1" applyFont="1" applyFill="1" applyBorder="1" applyAlignment="1">
      <alignment horizontal="center" vertical="center"/>
    </xf>
    <xf numFmtId="49" fontId="14" fillId="0" borderId="0" xfId="21" applyNumberFormat="1" applyFont="1" applyFill="1" applyBorder="1" applyAlignment="1">
      <alignment horizontal="center" vertical="center" wrapText="1"/>
    </xf>
    <xf numFmtId="4" fontId="14" fillId="8" borderId="1" xfId="21" applyNumberFormat="1" applyFont="1" applyFill="1" applyBorder="1"/>
    <xf numFmtId="4" fontId="14" fillId="8" borderId="1" xfId="21" applyNumberFormat="1" applyFont="1" applyFill="1" applyBorder="1" applyAlignment="1">
      <alignment horizontal="center" vertical="center" wrapText="1"/>
    </xf>
    <xf numFmtId="14" fontId="14" fillId="8" borderId="1" xfId="21" applyNumberFormat="1" applyFont="1" applyFill="1" applyBorder="1" applyAlignment="1">
      <alignment horizontal="center" vertical="center"/>
    </xf>
    <xf numFmtId="49" fontId="14" fillId="8" borderId="1" xfId="21" applyNumberFormat="1" applyFont="1" applyFill="1" applyBorder="1" applyAlignment="1">
      <alignment horizontal="center" vertical="center" wrapText="1"/>
    </xf>
    <xf numFmtId="14" fontId="24" fillId="8" borderId="7" xfId="21" applyNumberFormat="1" applyFont="1" applyFill="1" applyBorder="1" applyAlignment="1">
      <alignment horizontal="center" vertical="center"/>
    </xf>
    <xf numFmtId="49" fontId="24" fillId="8" borderId="7" xfId="21" applyNumberFormat="1" applyFont="1" applyFill="1" applyBorder="1" applyAlignment="1">
      <alignment horizontal="center" vertical="center" wrapText="1"/>
    </xf>
    <xf numFmtId="0" fontId="24" fillId="8" borderId="7" xfId="21" applyFont="1" applyFill="1" applyBorder="1" applyAlignment="1">
      <alignment horizontal="center" vertical="center" wrapText="1"/>
    </xf>
    <xf numFmtId="14" fontId="24" fillId="8" borderId="0" xfId="21" applyNumberFormat="1" applyFont="1" applyFill="1" applyBorder="1" applyAlignment="1">
      <alignment horizontal="center" vertical="center"/>
    </xf>
    <xf numFmtId="49" fontId="24" fillId="8" borderId="0" xfId="21" applyNumberFormat="1" applyFont="1" applyFill="1" applyBorder="1" applyAlignment="1">
      <alignment horizontal="center" vertical="center" wrapText="1"/>
    </xf>
    <xf numFmtId="14" fontId="24" fillId="8" borderId="1" xfId="21" applyNumberFormat="1" applyFont="1" applyFill="1" applyBorder="1" applyAlignment="1">
      <alignment horizontal="center" vertical="center"/>
    </xf>
    <xf numFmtId="49" fontId="24" fillId="8" borderId="1" xfId="21" applyNumberFormat="1" applyFont="1" applyFill="1" applyBorder="1" applyAlignment="1">
      <alignment horizontal="center" vertical="center" wrapText="1"/>
    </xf>
    <xf numFmtId="0" fontId="24" fillId="8" borderId="1" xfId="21" applyFont="1" applyFill="1" applyBorder="1" applyAlignment="1">
      <alignment horizontal="center" vertical="center" wrapText="1"/>
    </xf>
    <xf numFmtId="4" fontId="14" fillId="5" borderId="0" xfId="21" applyNumberFormat="1" applyFont="1" applyFill="1" applyBorder="1" applyAlignment="1">
      <alignment horizontal="center" vertical="center"/>
    </xf>
    <xf numFmtId="4" fontId="14" fillId="5" borderId="0" xfId="21" applyNumberFormat="1" applyFont="1" applyFill="1" applyBorder="1" applyAlignment="1">
      <alignment horizontal="center" vertical="center" wrapText="1"/>
    </xf>
    <xf numFmtId="4" fontId="14" fillId="5" borderId="0" xfId="21" applyNumberFormat="1" applyFont="1" applyFill="1" applyBorder="1"/>
    <xf numFmtId="4" fontId="16" fillId="0" borderId="0" xfId="21" applyNumberFormat="1" applyBorder="1" applyAlignment="1">
      <alignment horizontal="center" vertical="center" wrapText="1"/>
    </xf>
    <xf numFmtId="4" fontId="14" fillId="5" borderId="7" xfId="21" applyNumberFormat="1" applyFont="1" applyFill="1" applyBorder="1" applyAlignment="1">
      <alignment horizontal="center" vertical="center"/>
    </xf>
    <xf numFmtId="4" fontId="24" fillId="5" borderId="7" xfId="21" applyNumberFormat="1" applyFont="1" applyFill="1" applyBorder="1" applyAlignment="1">
      <alignment horizontal="center" vertical="center" wrapText="1"/>
    </xf>
    <xf numFmtId="14" fontId="30" fillId="6" borderId="0" xfId="21" applyNumberFormat="1" applyFont="1" applyFill="1" applyBorder="1" applyAlignment="1">
      <alignment horizontal="center" vertical="center"/>
    </xf>
    <xf numFmtId="0" fontId="30" fillId="6" borderId="0" xfId="21" applyFont="1" applyFill="1" applyBorder="1" applyAlignment="1">
      <alignment horizontal="center" vertical="center" wrapText="1"/>
    </xf>
    <xf numFmtId="14" fontId="14" fillId="3" borderId="0" xfId="21" applyNumberFormat="1" applyFont="1" applyFill="1" applyBorder="1" applyAlignment="1">
      <alignment horizontal="center" vertical="center"/>
    </xf>
    <xf numFmtId="0" fontId="14" fillId="3" borderId="0" xfId="21" applyFont="1" applyFill="1" applyBorder="1" applyAlignment="1">
      <alignment horizontal="center" vertical="center" wrapText="1"/>
    </xf>
    <xf numFmtId="14" fontId="14" fillId="7" borderId="0" xfId="21" applyNumberFormat="1" applyFont="1" applyFill="1" applyBorder="1" applyAlignment="1">
      <alignment horizontal="center" vertical="center"/>
    </xf>
    <xf numFmtId="0" fontId="14" fillId="7" borderId="0" xfId="21" applyFont="1" applyFill="1" applyBorder="1" applyAlignment="1">
      <alignment horizontal="center" vertical="center" wrapText="1"/>
    </xf>
    <xf numFmtId="4" fontId="24" fillId="8" borderId="7" xfId="21" applyNumberFormat="1" applyFont="1" applyFill="1" applyBorder="1" applyAlignment="1">
      <alignment horizontal="center" vertical="center"/>
    </xf>
    <xf numFmtId="14" fontId="14" fillId="6" borderId="16" xfId="21" applyNumberFormat="1" applyFont="1" applyFill="1" applyBorder="1" applyAlignment="1">
      <alignment horizontal="center" vertical="center"/>
    </xf>
    <xf numFmtId="0" fontId="14" fillId="6" borderId="7" xfId="21" applyFont="1" applyFill="1" applyBorder="1" applyAlignment="1">
      <alignment horizontal="center" vertical="center" wrapText="1"/>
    </xf>
    <xf numFmtId="4" fontId="24" fillId="8" borderId="0" xfId="21" applyNumberFormat="1" applyFont="1" applyFill="1" applyBorder="1" applyAlignment="1">
      <alignment horizontal="center" vertical="center"/>
    </xf>
    <xf numFmtId="4" fontId="21" fillId="0" borderId="0" xfId="21" applyNumberFormat="1" applyFont="1" applyBorder="1" applyAlignment="1">
      <alignment wrapText="1"/>
    </xf>
    <xf numFmtId="4" fontId="16" fillId="0" borderId="0" xfId="21" applyNumberFormat="1" applyFont="1" applyBorder="1" applyAlignment="1">
      <alignment wrapText="1"/>
    </xf>
    <xf numFmtId="4" fontId="16" fillId="0" borderId="0" xfId="21" applyNumberFormat="1" applyBorder="1" applyAlignment="1">
      <alignment wrapText="1"/>
    </xf>
    <xf numFmtId="0" fontId="16" fillId="0" borderId="0" xfId="21" applyBorder="1" applyAlignment="1">
      <alignment wrapText="1"/>
    </xf>
    <xf numFmtId="4" fontId="24" fillId="0" borderId="0" xfId="21" applyNumberFormat="1" applyFont="1" applyFill="1" applyBorder="1" applyAlignment="1">
      <alignment horizontal="center" vertical="center" wrapText="1"/>
    </xf>
    <xf numFmtId="4" fontId="31" fillId="6" borderId="0" xfId="21" applyNumberFormat="1" applyFont="1" applyFill="1" applyBorder="1" applyAlignment="1">
      <alignment horizontal="center" vertical="center" wrapText="1"/>
    </xf>
    <xf numFmtId="4" fontId="24" fillId="3" borderId="0" xfId="21" applyNumberFormat="1" applyFont="1" applyFill="1" applyBorder="1" applyAlignment="1">
      <alignment horizontal="center" vertical="center" wrapText="1"/>
    </xf>
    <xf numFmtId="4" fontId="24" fillId="7" borderId="0" xfId="21" applyNumberFormat="1" applyFont="1" applyFill="1" applyBorder="1" applyAlignment="1">
      <alignment horizontal="center" vertical="center" wrapText="1"/>
    </xf>
    <xf numFmtId="4" fontId="24" fillId="8" borderId="1" xfId="21" applyNumberFormat="1" applyFont="1" applyFill="1" applyBorder="1" applyAlignment="1">
      <alignment horizontal="center" vertical="center" wrapText="1"/>
    </xf>
    <xf numFmtId="4" fontId="24" fillId="6" borderId="7" xfId="21" applyNumberFormat="1" applyFont="1" applyFill="1" applyBorder="1" applyAlignment="1">
      <alignment horizontal="center" vertical="center" wrapText="1"/>
    </xf>
    <xf numFmtId="4" fontId="24" fillId="8" borderId="0" xfId="21" applyNumberFormat="1" applyFont="1" applyFill="1" applyBorder="1" applyAlignment="1">
      <alignment horizontal="center" vertical="center" wrapText="1"/>
    </xf>
    <xf numFmtId="4" fontId="24" fillId="5" borderId="0" xfId="21" applyNumberFormat="1" applyFont="1" applyFill="1" applyBorder="1" applyAlignment="1">
      <alignment horizontal="center" vertical="center" wrapText="1"/>
    </xf>
    <xf numFmtId="17" fontId="14" fillId="5" borderId="7" xfId="21" applyNumberFormat="1" applyFont="1" applyFill="1" applyBorder="1" applyAlignment="1">
      <alignment horizontal="center" vertical="center" wrapText="1"/>
    </xf>
    <xf numFmtId="17" fontId="24" fillId="7" borderId="1" xfId="21" applyNumberFormat="1" applyFont="1" applyFill="1" applyBorder="1" applyAlignment="1">
      <alignment horizontal="center" vertical="center" wrapText="1"/>
    </xf>
    <xf numFmtId="17" fontId="14" fillId="0" borderId="0" xfId="21" applyNumberFormat="1" applyFont="1" applyFill="1" applyBorder="1" applyAlignment="1">
      <alignment horizontal="center" vertical="center" wrapText="1"/>
    </xf>
    <xf numFmtId="17" fontId="30" fillId="6" borderId="0" xfId="21" applyNumberFormat="1" applyFont="1" applyFill="1" applyBorder="1" applyAlignment="1">
      <alignment horizontal="center" vertical="center" wrapText="1"/>
    </xf>
    <xf numFmtId="17" fontId="14" fillId="3" borderId="0" xfId="21" applyNumberFormat="1" applyFont="1" applyFill="1" applyBorder="1" applyAlignment="1">
      <alignment horizontal="center" vertical="center" wrapText="1"/>
    </xf>
    <xf numFmtId="17" fontId="14" fillId="7" borderId="0" xfId="21" applyNumberFormat="1" applyFont="1" applyFill="1" applyBorder="1" applyAlignment="1">
      <alignment horizontal="center" vertical="center" wrapText="1"/>
    </xf>
    <xf numFmtId="17" fontId="14" fillId="8" borderId="1" xfId="21" applyNumberFormat="1" applyFont="1" applyFill="1" applyBorder="1" applyAlignment="1">
      <alignment horizontal="center" vertical="center" wrapText="1"/>
    </xf>
    <xf numFmtId="17" fontId="24" fillId="8" borderId="1" xfId="21" applyNumberFormat="1" applyFont="1" applyFill="1" applyBorder="1" applyAlignment="1">
      <alignment horizontal="center" vertical="center" wrapText="1"/>
    </xf>
    <xf numFmtId="17" fontId="14" fillId="6" borderId="7" xfId="21" applyNumberFormat="1" applyFont="1" applyFill="1" applyBorder="1" applyAlignment="1">
      <alignment horizontal="center" vertical="center" wrapText="1"/>
    </xf>
    <xf numFmtId="17" fontId="14" fillId="6" borderId="1" xfId="21" applyNumberFormat="1" applyFont="1" applyFill="1" applyBorder="1" applyAlignment="1">
      <alignment horizontal="center" vertical="center" wrapText="1"/>
    </xf>
    <xf numFmtId="17" fontId="24" fillId="8" borderId="0" xfId="21" applyNumberFormat="1" applyFont="1" applyFill="1" applyBorder="1" applyAlignment="1">
      <alignment horizontal="center" vertical="center" wrapText="1"/>
    </xf>
    <xf numFmtId="17" fontId="24" fillId="8" borderId="16" xfId="21" applyNumberFormat="1" applyFont="1" applyFill="1" applyBorder="1" applyAlignment="1">
      <alignment horizontal="center" vertical="center" wrapText="1"/>
    </xf>
    <xf numFmtId="17" fontId="24" fillId="8" borderId="7" xfId="21" applyNumberFormat="1" applyFont="1" applyFill="1" applyBorder="1" applyAlignment="1">
      <alignment horizontal="center" vertical="center" wrapText="1"/>
    </xf>
    <xf numFmtId="17" fontId="14" fillId="5" borderId="0" xfId="21" applyNumberFormat="1" applyFont="1" applyFill="1" applyBorder="1" applyAlignment="1">
      <alignment horizontal="center" vertical="center" wrapText="1"/>
    </xf>
    <xf numFmtId="0" fontId="21" fillId="0" borderId="0" xfId="21" applyFont="1" applyBorder="1" applyAlignment="1">
      <alignment wrapText="1"/>
    </xf>
    <xf numFmtId="0" fontId="16" fillId="0" borderId="0" xfId="21" applyFont="1" applyBorder="1" applyAlignment="1">
      <alignment wrapText="1"/>
    </xf>
    <xf numFmtId="17" fontId="14" fillId="5" borderId="1" xfId="21" applyNumberFormat="1" applyFont="1" applyFill="1" applyBorder="1" applyAlignment="1">
      <alignment horizontal="center" vertical="center" wrapText="1"/>
    </xf>
    <xf numFmtId="0" fontId="17" fillId="5" borderId="0" xfId="21" applyFont="1" applyFill="1" applyBorder="1" applyAlignment="1">
      <alignment horizontal="left"/>
    </xf>
    <xf numFmtId="0" fontId="32" fillId="7" borderId="1" xfId="14" applyFont="1" applyFill="1" applyBorder="1" applyAlignment="1">
      <alignment horizontal="left" vertical="center"/>
    </xf>
    <xf numFmtId="0" fontId="33" fillId="6" borderId="0" xfId="14" applyFont="1" applyFill="1" applyBorder="1" applyAlignment="1">
      <alignment horizontal="left" vertical="center"/>
    </xf>
    <xf numFmtId="0" fontId="26" fillId="3" borderId="0" xfId="14" applyFill="1" applyBorder="1" applyAlignment="1">
      <alignment horizontal="left" vertical="center"/>
    </xf>
    <xf numFmtId="0" fontId="26" fillId="7" borderId="0" xfId="14" applyFill="1" applyBorder="1" applyAlignment="1">
      <alignment horizontal="left" vertical="center"/>
    </xf>
    <xf numFmtId="0" fontId="26" fillId="8" borderId="1" xfId="14" applyFill="1" applyBorder="1" applyAlignment="1">
      <alignment horizontal="left" vertical="center"/>
    </xf>
    <xf numFmtId="0" fontId="16" fillId="8" borderId="1" xfId="21" applyFill="1" applyBorder="1"/>
    <xf numFmtId="0" fontId="32" fillId="8" borderId="1" xfId="14" applyFont="1" applyFill="1" applyBorder="1" applyAlignment="1">
      <alignment horizontal="left" vertical="center"/>
    </xf>
    <xf numFmtId="0" fontId="19" fillId="8" borderId="1" xfId="21" applyFont="1" applyFill="1" applyBorder="1"/>
    <xf numFmtId="0" fontId="26" fillId="6" borderId="1" xfId="14" applyFill="1" applyBorder="1" applyAlignment="1">
      <alignment horizontal="left" vertical="center"/>
    </xf>
    <xf numFmtId="0" fontId="16" fillId="6" borderId="1" xfId="21" applyFill="1" applyBorder="1"/>
    <xf numFmtId="0" fontId="32" fillId="8" borderId="7" xfId="14" applyFont="1" applyFill="1" applyBorder="1" applyAlignment="1">
      <alignment horizontal="left" vertical="center"/>
    </xf>
    <xf numFmtId="4" fontId="14" fillId="0" borderId="0" xfId="21" applyNumberFormat="1" applyFont="1" applyFill="1" applyBorder="1" applyAlignment="1">
      <alignment horizontal="center" vertical="center"/>
    </xf>
    <xf numFmtId="167" fontId="16" fillId="0" borderId="0" xfId="21" applyNumberFormat="1" applyBorder="1" applyAlignment="1">
      <alignment horizontal="left" wrapText="1"/>
    </xf>
    <xf numFmtId="4" fontId="16" fillId="0" borderId="0" xfId="21" applyNumberFormat="1" applyBorder="1" applyAlignment="1">
      <alignment horizontal="left"/>
    </xf>
    <xf numFmtId="4" fontId="14" fillId="0" borderId="0" xfId="21" applyNumberFormat="1" applyFont="1" applyFill="1" applyBorder="1"/>
    <xf numFmtId="0" fontId="14" fillId="5" borderId="0" xfId="21" applyFont="1" applyFill="1" applyBorder="1"/>
    <xf numFmtId="0" fontId="1" fillId="0" borderId="0" xfId="8" applyFont="1" applyFill="1" applyBorder="1"/>
    <xf numFmtId="0" fontId="1" fillId="0" borderId="0" xfId="8" applyFont="1" applyFill="1" applyAlignment="1">
      <alignment horizontal="center" vertical="center"/>
    </xf>
    <xf numFmtId="0" fontId="1" fillId="0" borderId="0" xfId="8" applyFont="1" applyFill="1" applyAlignment="1">
      <alignment horizontal="center" vertical="center" wrapText="1"/>
    </xf>
    <xf numFmtId="0" fontId="1" fillId="0" borderId="0" xfId="8" applyFont="1" applyFill="1" applyAlignment="1">
      <alignment wrapText="1"/>
    </xf>
    <xf numFmtId="0" fontId="1" fillId="0" borderId="0" xfId="8" applyFont="1" applyFill="1"/>
    <xf numFmtId="0" fontId="1" fillId="0" borderId="0" xfId="8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center" vertical="center" wrapText="1"/>
    </xf>
    <xf numFmtId="0" fontId="1" fillId="0" borderId="0" xfId="8" applyFont="1" applyFill="1" applyBorder="1" applyAlignment="1">
      <alignment wrapText="1"/>
    </xf>
    <xf numFmtId="0" fontId="2" fillId="0" borderId="18" xfId="8" applyFont="1" applyFill="1" applyBorder="1" applyAlignment="1">
      <alignment horizontal="center" vertical="center" wrapText="1"/>
    </xf>
    <xf numFmtId="0" fontId="2" fillId="0" borderId="18" xfId="8" applyFont="1" applyFill="1" applyBorder="1" applyAlignment="1">
      <alignment horizontal="center" vertical="center"/>
    </xf>
    <xf numFmtId="0" fontId="1" fillId="0" borderId="9" xfId="8" applyFont="1" applyFill="1" applyBorder="1" applyAlignment="1">
      <alignment horizontal="center" vertical="center" wrapText="1"/>
    </xf>
    <xf numFmtId="0" fontId="4" fillId="0" borderId="9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4" fontId="7" fillId="0" borderId="1" xfId="8" applyNumberFormat="1" applyFont="1" applyFill="1" applyBorder="1" applyAlignment="1">
      <alignment horizontal="center" vertical="center" wrapText="1"/>
    </xf>
    <xf numFmtId="4" fontId="7" fillId="0" borderId="7" xfId="8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left" vertical="center" wrapText="1"/>
    </xf>
    <xf numFmtId="0" fontId="2" fillId="0" borderId="19" xfId="8" applyFont="1" applyFill="1" applyBorder="1" applyAlignment="1">
      <alignment horizontal="center" vertical="center"/>
    </xf>
    <xf numFmtId="0" fontId="2" fillId="0" borderId="20" xfId="8" applyFont="1" applyFill="1" applyBorder="1" applyAlignment="1">
      <alignment horizontal="center" vertical="center"/>
    </xf>
    <xf numFmtId="0" fontId="4" fillId="0" borderId="7" xfId="8" applyFont="1" applyFill="1" applyBorder="1" applyAlignment="1">
      <alignment horizontal="center" vertical="center"/>
    </xf>
    <xf numFmtId="49" fontId="7" fillId="0" borderId="1" xfId="8" applyNumberFormat="1" applyFont="1" applyFill="1" applyBorder="1" applyAlignment="1">
      <alignment horizontal="center" vertical="center" wrapText="1"/>
    </xf>
    <xf numFmtId="14" fontId="34" fillId="0" borderId="1" xfId="8" applyNumberFormat="1" applyFont="1" applyFill="1" applyBorder="1" applyAlignment="1">
      <alignment horizontal="center" vertical="center" wrapText="1"/>
    </xf>
    <xf numFmtId="4" fontId="2" fillId="0" borderId="1" xfId="8" applyNumberFormat="1" applyFont="1" applyFill="1" applyBorder="1" applyAlignment="1">
      <alignment horizontal="center" vertical="center" wrapText="1"/>
    </xf>
    <xf numFmtId="4" fontId="35" fillId="0" borderId="1" xfId="8" applyNumberFormat="1" applyFont="1" applyFill="1" applyBorder="1" applyAlignment="1">
      <alignment horizontal="center" vertical="center" wrapText="1"/>
    </xf>
    <xf numFmtId="170" fontId="14" fillId="0" borderId="1" xfId="8" applyNumberFormat="1" applyFont="1" applyFill="1" applyBorder="1" applyAlignment="1">
      <alignment horizontal="center" vertical="center" wrapText="1"/>
    </xf>
    <xf numFmtId="0" fontId="36" fillId="0" borderId="1" xfId="8" applyFont="1" applyFill="1" applyBorder="1" applyAlignment="1">
      <alignment vertical="center" wrapText="1"/>
    </xf>
    <xf numFmtId="4" fontId="7" fillId="0" borderId="1" xfId="8" applyNumberFormat="1" applyFont="1" applyFill="1" applyBorder="1" applyAlignment="1">
      <alignment horizontal="left" vertical="center" wrapText="1"/>
    </xf>
    <xf numFmtId="170" fontId="14" fillId="0" borderId="7" xfId="8" applyNumberFormat="1" applyFont="1" applyFill="1" applyBorder="1" applyAlignment="1">
      <alignment horizontal="center" vertical="center" wrapText="1"/>
    </xf>
    <xf numFmtId="14" fontId="34" fillId="0" borderId="7" xfId="8" applyNumberFormat="1" applyFont="1" applyFill="1" applyBorder="1" applyAlignment="1">
      <alignment horizontal="center" vertical="center" wrapText="1"/>
    </xf>
    <xf numFmtId="4" fontId="2" fillId="0" borderId="7" xfId="8" applyNumberFormat="1" applyFont="1" applyFill="1" applyBorder="1" applyAlignment="1">
      <alignment horizontal="center" vertical="center" wrapText="1"/>
    </xf>
    <xf numFmtId="0" fontId="2" fillId="0" borderId="21" xfId="8" applyFont="1" applyFill="1" applyBorder="1" applyAlignment="1">
      <alignment horizontal="center" vertical="center"/>
    </xf>
    <xf numFmtId="0" fontId="1" fillId="0" borderId="7" xfId="8" applyFont="1" applyFill="1" applyBorder="1" applyAlignment="1">
      <alignment horizontal="center" vertical="center"/>
    </xf>
    <xf numFmtId="0" fontId="1" fillId="0" borderId="1" xfId="8" applyFont="1" applyFill="1" applyBorder="1" applyAlignment="1">
      <alignment horizontal="center" vertical="center"/>
    </xf>
    <xf numFmtId="9" fontId="1" fillId="0" borderId="1" xfId="8" applyNumberFormat="1" applyFont="1" applyFill="1" applyBorder="1" applyAlignment="1">
      <alignment horizontal="center" vertical="center"/>
    </xf>
    <xf numFmtId="9" fontId="4" fillId="0" borderId="1" xfId="8" applyNumberFormat="1" applyFont="1" applyFill="1" applyBorder="1" applyAlignment="1">
      <alignment horizontal="center" vertical="center" wrapText="1"/>
    </xf>
    <xf numFmtId="4" fontId="7" fillId="0" borderId="2" xfId="8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9" fillId="0" borderId="0" xfId="8" applyFont="1" applyFill="1" applyBorder="1"/>
    <xf numFmtId="49" fontId="8" fillId="0" borderId="1" xfId="8" applyNumberFormat="1" applyFont="1" applyFill="1" applyBorder="1" applyAlignment="1">
      <alignment horizontal="center" vertical="center" wrapText="1"/>
    </xf>
    <xf numFmtId="49" fontId="37" fillId="0" borderId="1" xfId="8" applyNumberFormat="1" applyFont="1" applyFill="1" applyBorder="1" applyAlignment="1">
      <alignment horizontal="center" vertical="center" wrapText="1"/>
    </xf>
    <xf numFmtId="4" fontId="38" fillId="0" borderId="13" xfId="8" applyNumberFormat="1" applyFont="1" applyFill="1" applyBorder="1" applyAlignment="1">
      <alignment horizontal="right" vertical="center" wrapText="1"/>
    </xf>
    <xf numFmtId="4" fontId="39" fillId="0" borderId="1" xfId="8" applyNumberFormat="1" applyFont="1" applyFill="1" applyBorder="1" applyAlignment="1">
      <alignment horizontal="right" vertical="center" wrapText="1"/>
    </xf>
    <xf numFmtId="0" fontId="4" fillId="0" borderId="1" xfId="8" applyFont="1" applyFill="1" applyBorder="1" applyAlignment="1">
      <alignment horizontal="left" vertical="center" wrapText="1"/>
    </xf>
    <xf numFmtId="0" fontId="7" fillId="0" borderId="1" xfId="8" applyFont="1" applyFill="1" applyBorder="1" applyAlignment="1" applyProtection="1">
      <alignment horizontal="left" vertical="center" wrapText="1"/>
      <protection locked="0"/>
    </xf>
    <xf numFmtId="0" fontId="1" fillId="0" borderId="1" xfId="8" applyFont="1" applyFill="1" applyBorder="1" applyAlignment="1">
      <alignment vertical="center" wrapText="1"/>
    </xf>
    <xf numFmtId="0" fontId="1" fillId="0" borderId="1" xfId="8" applyFont="1" applyFill="1" applyBorder="1" applyAlignment="1">
      <alignment horizontal="center" vertical="center" wrapText="1"/>
    </xf>
    <xf numFmtId="9" fontId="1" fillId="0" borderId="1" xfId="8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7" borderId="18" xfId="22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9" borderId="18" xfId="20" applyFont="1" applyBorder="1" applyAlignment="1">
      <alignment horizontal="center" vertical="center" wrapText="1"/>
    </xf>
    <xf numFmtId="0" fontId="41" fillId="9" borderId="22" xfId="20" applyFont="1" applyBorder="1" applyAlignment="1">
      <alignment horizontal="center" vertical="center" wrapText="1"/>
    </xf>
    <xf numFmtId="0" fontId="43" fillId="10" borderId="22" xfId="0" applyFont="1" applyFill="1" applyBorder="1" applyAlignment="1">
      <alignment horizontal="center" vertical="center" wrapText="1"/>
    </xf>
    <xf numFmtId="0" fontId="41" fillId="9" borderId="23" xfId="20" applyFont="1" applyBorder="1" applyAlignment="1">
      <alignment horizontal="center" vertical="center" wrapText="1"/>
    </xf>
    <xf numFmtId="0" fontId="43" fillId="10" borderId="23" xfId="0" applyFont="1" applyFill="1" applyBorder="1" applyAlignment="1">
      <alignment horizontal="center" vertical="center" wrapText="1"/>
    </xf>
    <xf numFmtId="0" fontId="41" fillId="11" borderId="24" xfId="25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1" fillId="11" borderId="23" xfId="25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1" fillId="0" borderId="1" xfId="25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 wrapText="1"/>
    </xf>
    <xf numFmtId="0" fontId="43" fillId="1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3" fillId="10" borderId="0" xfId="0" applyFont="1" applyFill="1" applyAlignment="1">
      <alignment horizontal="center" vertical="center" wrapText="1"/>
    </xf>
    <xf numFmtId="0" fontId="43" fillId="12" borderId="0" xfId="0" applyFont="1" applyFill="1" applyAlignment="1">
      <alignment horizontal="center" vertical="center" wrapText="1"/>
    </xf>
    <xf numFmtId="169" fontId="41" fillId="0" borderId="1" xfId="0" applyNumberFormat="1" applyFont="1" applyFill="1" applyBorder="1" applyAlignment="1">
      <alignment horizontal="center" vertical="center" wrapText="1"/>
    </xf>
    <xf numFmtId="0" fontId="41" fillId="13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166" fontId="41" fillId="0" borderId="1" xfId="0" applyNumberFormat="1" applyFont="1" applyFill="1" applyBorder="1" applyAlignment="1">
      <alignment horizontal="center" vertical="center" wrapText="1"/>
    </xf>
    <xf numFmtId="0" fontId="38" fillId="0" borderId="1" xfId="24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4" fontId="46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165" fontId="46" fillId="0" borderId="1" xfId="0" applyNumberFormat="1" applyFont="1" applyFill="1" applyBorder="1" applyAlignment="1">
      <alignment horizontal="center" vertical="center" wrapText="1"/>
    </xf>
    <xf numFmtId="0" fontId="48" fillId="0" borderId="0" xfId="24" applyFont="1" applyFill="1" applyAlignment="1">
      <alignment horizontal="center" vertical="center" wrapText="1"/>
    </xf>
    <xf numFmtId="0" fontId="48" fillId="0" borderId="0" xfId="24" applyFont="1" applyAlignment="1">
      <alignment horizontal="center" vertical="center" wrapText="1"/>
    </xf>
    <xf numFmtId="0" fontId="48" fillId="8" borderId="0" xfId="24" applyFont="1" applyFill="1" applyAlignment="1">
      <alignment horizontal="center" vertical="center" wrapText="1"/>
    </xf>
    <xf numFmtId="14" fontId="48" fillId="0" borderId="0" xfId="24" applyNumberFormat="1" applyFont="1" applyAlignment="1">
      <alignment horizontal="center" vertical="center" wrapText="1"/>
    </xf>
    <xf numFmtId="169" fontId="48" fillId="0" borderId="0" xfId="24" applyNumberFormat="1" applyFont="1" applyAlignment="1">
      <alignment horizontal="center" vertical="center" wrapText="1"/>
    </xf>
    <xf numFmtId="1" fontId="48" fillId="8" borderId="0" xfId="24" applyNumberFormat="1" applyFont="1" applyFill="1" applyAlignment="1">
      <alignment horizontal="center" vertical="center" wrapText="1"/>
    </xf>
    <xf numFmtId="1" fontId="48" fillId="2" borderId="1" xfId="24" applyNumberFormat="1" applyFont="1" applyFill="1" applyBorder="1" applyAlignment="1">
      <alignment horizontal="center" vertical="center" wrapText="1"/>
    </xf>
    <xf numFmtId="0" fontId="48" fillId="0" borderId="1" xfId="24" applyFont="1" applyFill="1" applyBorder="1" applyAlignment="1">
      <alignment horizontal="center" vertical="center" wrapText="1"/>
    </xf>
    <xf numFmtId="1" fontId="48" fillId="0" borderId="1" xfId="24" applyNumberFormat="1" applyFont="1" applyFill="1" applyBorder="1" applyAlignment="1">
      <alignment horizontal="center" vertical="center" wrapText="1"/>
    </xf>
    <xf numFmtId="1" fontId="50" fillId="0" borderId="1" xfId="16" applyNumberFormat="1" applyFont="1" applyFill="1" applyBorder="1" applyAlignment="1">
      <alignment horizontal="center" vertical="center" wrapText="1"/>
    </xf>
    <xf numFmtId="169" fontId="48" fillId="0" borderId="1" xfId="24" applyNumberFormat="1" applyFont="1" applyFill="1" applyBorder="1" applyAlignment="1">
      <alignment horizontal="center" vertical="center" wrapText="1"/>
    </xf>
    <xf numFmtId="169" fontId="49" fillId="0" borderId="1" xfId="24" applyNumberFormat="1" applyFont="1" applyFill="1" applyBorder="1" applyAlignment="1">
      <alignment horizontal="center" vertical="center" wrapText="1"/>
    </xf>
    <xf numFmtId="4" fontId="48" fillId="0" borderId="1" xfId="24" applyNumberFormat="1" applyFont="1" applyFill="1" applyBorder="1" applyAlignment="1">
      <alignment horizontal="center" vertical="center" wrapText="1"/>
    </xf>
    <xf numFmtId="4" fontId="48" fillId="8" borderId="1" xfId="24" applyNumberFormat="1" applyFont="1" applyFill="1" applyBorder="1" applyAlignment="1">
      <alignment horizontal="center" vertical="center" wrapText="1"/>
    </xf>
    <xf numFmtId="14" fontId="48" fillId="0" borderId="0" xfId="24" applyNumberFormat="1" applyFont="1" applyFill="1" applyAlignment="1">
      <alignment horizontal="center" vertical="center" wrapText="1"/>
    </xf>
    <xf numFmtId="169" fontId="48" fillId="0" borderId="0" xfId="24" applyNumberFormat="1" applyFont="1" applyFill="1" applyAlignment="1">
      <alignment horizontal="center" vertical="center" wrapText="1"/>
    </xf>
    <xf numFmtId="0" fontId="38" fillId="0" borderId="0" xfId="24" applyFont="1" applyFill="1" applyBorder="1" applyAlignment="1">
      <alignment vertical="center" wrapText="1"/>
    </xf>
    <xf numFmtId="0" fontId="48" fillId="0" borderId="0" xfId="24" applyFont="1" applyFill="1" applyBorder="1" applyAlignment="1">
      <alignment horizontal="center" vertical="center" wrapText="1"/>
    </xf>
    <xf numFmtId="49" fontId="50" fillId="0" borderId="1" xfId="16" applyNumberFormat="1" applyFont="1" applyFill="1" applyBorder="1" applyAlignment="1">
      <alignment horizontal="center" vertical="center" wrapText="1"/>
    </xf>
    <xf numFmtId="14" fontId="48" fillId="0" borderId="1" xfId="24" applyNumberFormat="1" applyFont="1" applyFill="1" applyBorder="1" applyAlignment="1">
      <alignment horizontal="center" vertical="center" wrapText="1"/>
    </xf>
    <xf numFmtId="0" fontId="48" fillId="2" borderId="1" xfId="24" applyFont="1" applyFill="1" applyBorder="1" applyAlignment="1">
      <alignment horizontal="center" vertical="center" wrapText="1"/>
    </xf>
    <xf numFmtId="14" fontId="48" fillId="8" borderId="1" xfId="24" applyNumberFormat="1" applyFont="1" applyFill="1" applyBorder="1" applyAlignment="1">
      <alignment horizontal="center" vertical="center" wrapText="1"/>
    </xf>
    <xf numFmtId="49" fontId="48" fillId="0" borderId="1" xfId="24" applyNumberFormat="1" applyFont="1" applyFill="1" applyBorder="1" applyAlignment="1">
      <alignment horizontal="center" vertical="center" wrapText="1"/>
    </xf>
    <xf numFmtId="0" fontId="48" fillId="8" borderId="1" xfId="24" applyFont="1" applyFill="1" applyBorder="1" applyAlignment="1">
      <alignment horizontal="center" vertical="center" wrapText="1"/>
    </xf>
    <xf numFmtId="1" fontId="48" fillId="0" borderId="0" xfId="24" applyNumberFormat="1" applyFont="1" applyFill="1" applyBorder="1" applyAlignment="1">
      <alignment horizontal="center" vertical="center" wrapText="1"/>
    </xf>
    <xf numFmtId="1" fontId="48" fillId="0" borderId="0" xfId="24" applyNumberFormat="1" applyFont="1" applyFill="1" applyAlignment="1">
      <alignment horizontal="center" vertical="center" wrapText="1"/>
    </xf>
    <xf numFmtId="0" fontId="51" fillId="0" borderId="0" xfId="5" applyFill="1"/>
    <xf numFmtId="0" fontId="52" fillId="0" borderId="1" xfId="5" applyFont="1" applyFill="1" applyBorder="1" applyAlignment="1">
      <alignment horizontal="center" vertical="center" wrapText="1"/>
    </xf>
    <xf numFmtId="0" fontId="52" fillId="0" borderId="7" xfId="5" applyFont="1" applyFill="1" applyBorder="1" applyAlignment="1">
      <alignment horizontal="center" vertical="center" wrapText="1"/>
    </xf>
    <xf numFmtId="0" fontId="53" fillId="0" borderId="12" xfId="5" applyFont="1" applyFill="1" applyBorder="1" applyAlignment="1">
      <alignment vertical="center" wrapText="1"/>
    </xf>
    <xf numFmtId="0" fontId="53" fillId="0" borderId="1" xfId="5" applyFont="1" applyFill="1" applyBorder="1" applyAlignment="1">
      <alignment vertical="center" wrapText="1"/>
    </xf>
    <xf numFmtId="0" fontId="53" fillId="0" borderId="1" xfId="5" applyFont="1" applyFill="1" applyBorder="1" applyAlignment="1">
      <alignment horizontal="center" vertical="center" wrapText="1"/>
    </xf>
    <xf numFmtId="0" fontId="54" fillId="0" borderId="1" xfId="5" applyFont="1" applyFill="1" applyBorder="1" applyAlignment="1">
      <alignment horizontal="center"/>
    </xf>
    <xf numFmtId="0" fontId="52" fillId="0" borderId="1" xfId="5" applyFont="1" applyFill="1" applyBorder="1" applyAlignment="1">
      <alignment vertical="center" wrapText="1"/>
    </xf>
    <xf numFmtId="0" fontId="52" fillId="0" borderId="9" xfId="5" applyFont="1" applyFill="1" applyBorder="1" applyAlignment="1">
      <alignment horizontal="center" vertical="center" wrapText="1"/>
    </xf>
    <xf numFmtId="0" fontId="55" fillId="0" borderId="1" xfId="5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8" fillId="7" borderId="18" xfId="22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8" fillId="9" borderId="18" xfId="20" applyFont="1" applyBorder="1" applyAlignment="1">
      <alignment horizontal="center" vertical="center" wrapText="1"/>
    </xf>
    <xf numFmtId="0" fontId="8" fillId="9" borderId="22" xfId="20" applyFont="1" applyBorder="1" applyAlignment="1">
      <alignment horizontal="center" vertical="center" wrapText="1"/>
    </xf>
    <xf numFmtId="0" fontId="58" fillId="10" borderId="22" xfId="0" applyFont="1" applyFill="1" applyBorder="1" applyAlignment="1">
      <alignment horizontal="center" vertical="center" wrapText="1"/>
    </xf>
    <xf numFmtId="0" fontId="8" fillId="9" borderId="23" xfId="20" applyFont="1" applyBorder="1" applyAlignment="1">
      <alignment horizontal="center" vertical="center" wrapText="1"/>
    </xf>
    <xf numFmtId="0" fontId="58" fillId="10" borderId="23" xfId="0" applyFont="1" applyFill="1" applyBorder="1" applyAlignment="1">
      <alignment horizontal="center" vertical="center" wrapText="1"/>
    </xf>
    <xf numFmtId="0" fontId="8" fillId="11" borderId="24" xfId="25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8" fillId="11" borderId="23" xfId="25" applyFont="1" applyFill="1" applyBorder="1" applyAlignment="1">
      <alignment horizontal="center" vertical="center" wrapText="1"/>
    </xf>
    <xf numFmtId="0" fontId="58" fillId="12" borderId="2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58" fillId="10" borderId="0" xfId="0" applyFont="1" applyFill="1" applyBorder="1" applyAlignment="1">
      <alignment horizontal="center" vertical="center" wrapText="1"/>
    </xf>
    <xf numFmtId="0" fontId="58" fillId="12" borderId="0" xfId="0" applyFont="1" applyFill="1" applyBorder="1" applyAlignment="1">
      <alignment horizontal="center" vertical="center" wrapText="1"/>
    </xf>
    <xf numFmtId="0" fontId="48" fillId="0" borderId="1" xfId="24" applyFont="1" applyFill="1" applyBorder="1" applyAlignment="1">
      <alignment horizontal="center" vertical="center" wrapText="1"/>
    </xf>
    <xf numFmtId="49" fontId="7" fillId="2" borderId="1" xfId="15" applyNumberFormat="1" applyFont="1" applyFill="1" applyBorder="1" applyAlignment="1">
      <alignment horizontal="left" vertical="center" wrapText="1"/>
    </xf>
    <xf numFmtId="0" fontId="7" fillId="2" borderId="1" xfId="17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center" vertical="center" wrapText="1"/>
    </xf>
    <xf numFmtId="169" fontId="48" fillId="2" borderId="1" xfId="24" applyNumberFormat="1" applyFont="1" applyFill="1" applyBorder="1" applyAlignment="1">
      <alignment horizontal="center" vertical="center" wrapText="1"/>
    </xf>
    <xf numFmtId="0" fontId="72" fillId="0" borderId="1" xfId="7" applyFont="1" applyFill="1" applyBorder="1" applyAlignment="1">
      <alignment horizontal="center" vertical="center" wrapText="1"/>
    </xf>
    <xf numFmtId="4" fontId="8" fillId="0" borderId="1" xfId="7" applyNumberFormat="1" applyFont="1" applyFill="1" applyBorder="1" applyAlignment="1">
      <alignment horizontal="center" vertical="center" wrapText="1"/>
    </xf>
    <xf numFmtId="0" fontId="52" fillId="2" borderId="1" xfId="5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49" fontId="7" fillId="2" borderId="1" xfId="8" applyNumberFormat="1" applyFont="1" applyFill="1" applyBorder="1" applyAlignment="1">
      <alignment horizontal="center" vertical="center" wrapText="1"/>
    </xf>
    <xf numFmtId="14" fontId="34" fillId="2" borderId="1" xfId="8" applyNumberFormat="1" applyFont="1" applyFill="1" applyBorder="1" applyAlignment="1">
      <alignment horizontal="center" vertical="center" wrapText="1"/>
    </xf>
    <xf numFmtId="4" fontId="2" fillId="2" borderId="1" xfId="8" applyNumberFormat="1" applyFont="1" applyFill="1" applyBorder="1" applyAlignment="1">
      <alignment horizontal="center" vertical="center" wrapText="1"/>
    </xf>
    <xf numFmtId="4" fontId="35" fillId="2" borderId="1" xfId="8" applyNumberFormat="1" applyFont="1" applyFill="1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/>
    </xf>
    <xf numFmtId="0" fontId="1" fillId="2" borderId="0" xfId="8" applyFont="1" applyFill="1"/>
    <xf numFmtId="0" fontId="4" fillId="2" borderId="1" xfId="8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1" fillId="2" borderId="1" xfId="7" applyFont="1" applyFill="1" applyBorder="1" applyAlignment="1">
      <alignment horizontal="center" vertical="center" wrapText="1"/>
    </xf>
    <xf numFmtId="170" fontId="14" fillId="2" borderId="1" xfId="8" applyNumberFormat="1" applyFont="1" applyFill="1" applyBorder="1" applyAlignment="1">
      <alignment horizontal="center" vertical="center" wrapText="1"/>
    </xf>
    <xf numFmtId="4" fontId="7" fillId="2" borderId="1" xfId="8" applyNumberFormat="1" applyFont="1" applyFill="1" applyBorder="1" applyAlignment="1">
      <alignment horizontal="left" vertical="center" wrapText="1"/>
    </xf>
    <xf numFmtId="0" fontId="56" fillId="0" borderId="0" xfId="5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" xfId="16" applyNumberFormat="1" applyFont="1" applyFill="1" applyBorder="1" applyAlignment="1">
      <alignment horizontal="center" vertical="center" wrapText="1"/>
    </xf>
    <xf numFmtId="1" fontId="57" fillId="0" borderId="1" xfId="16" applyNumberFormat="1" applyFont="1" applyFill="1" applyBorder="1" applyAlignment="1">
      <alignment horizontal="center" vertical="center" wrapText="1"/>
    </xf>
    <xf numFmtId="1" fontId="50" fillId="0" borderId="7" xfId="16" applyNumberFormat="1" applyFont="1" applyFill="1" applyBorder="1" applyAlignment="1">
      <alignment horizontal="center" vertical="center" wrapText="1"/>
    </xf>
    <xf numFmtId="1" fontId="50" fillId="0" borderId="9" xfId="16" applyNumberFormat="1" applyFont="1" applyFill="1" applyBorder="1" applyAlignment="1">
      <alignment horizontal="center" vertical="center" wrapText="1"/>
    </xf>
    <xf numFmtId="1" fontId="50" fillId="0" borderId="2" xfId="16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8" fillId="0" borderId="7" xfId="24" applyNumberFormat="1" applyFont="1" applyFill="1" applyBorder="1" applyAlignment="1">
      <alignment horizontal="center" vertical="center" wrapText="1"/>
    </xf>
    <xf numFmtId="1" fontId="48" fillId="0" borderId="2" xfId="24" applyNumberFormat="1" applyFont="1" applyFill="1" applyBorder="1" applyAlignment="1">
      <alignment horizontal="center" vertical="center" wrapText="1"/>
    </xf>
    <xf numFmtId="1" fontId="48" fillId="0" borderId="1" xfId="24" applyNumberFormat="1" applyFont="1" applyFill="1" applyBorder="1" applyAlignment="1">
      <alignment horizontal="center" vertical="center" wrapText="1"/>
    </xf>
    <xf numFmtId="1" fontId="50" fillId="0" borderId="1" xfId="16" applyNumberFormat="1" applyFont="1" applyFill="1" applyBorder="1" applyAlignment="1">
      <alignment horizontal="center" vertical="center" wrapText="1"/>
    </xf>
    <xf numFmtId="1" fontId="48" fillId="0" borderId="9" xfId="24" applyNumberFormat="1" applyFont="1" applyFill="1" applyBorder="1" applyAlignment="1">
      <alignment horizontal="center" vertical="center" wrapText="1"/>
    </xf>
    <xf numFmtId="0" fontId="48" fillId="0" borderId="7" xfId="24" applyFont="1" applyFill="1" applyBorder="1" applyAlignment="1">
      <alignment horizontal="center" vertical="center" wrapText="1"/>
    </xf>
    <xf numFmtId="0" fontId="48" fillId="0" borderId="2" xfId="24" applyFont="1" applyFill="1" applyBorder="1" applyAlignment="1">
      <alignment horizontal="center" vertical="center" wrapText="1"/>
    </xf>
    <xf numFmtId="0" fontId="48" fillId="0" borderId="1" xfId="24" applyFont="1" applyFill="1" applyBorder="1" applyAlignment="1">
      <alignment horizontal="center" vertical="center" wrapText="1"/>
    </xf>
    <xf numFmtId="0" fontId="48" fillId="0" borderId="9" xfId="24" applyFont="1" applyFill="1" applyBorder="1" applyAlignment="1">
      <alignment horizontal="center" vertical="center" wrapText="1"/>
    </xf>
    <xf numFmtId="0" fontId="38" fillId="0" borderId="7" xfId="24" applyFont="1" applyFill="1" applyBorder="1" applyAlignment="1">
      <alignment horizontal="center" vertical="center" wrapText="1"/>
    </xf>
    <xf numFmtId="0" fontId="38" fillId="0" borderId="2" xfId="24" applyFont="1" applyFill="1" applyBorder="1" applyAlignment="1">
      <alignment horizontal="center" vertical="center" wrapText="1"/>
    </xf>
    <xf numFmtId="0" fontId="38" fillId="0" borderId="25" xfId="24" applyFont="1" applyFill="1" applyBorder="1" applyAlignment="1">
      <alignment horizontal="center" vertical="center" wrapText="1"/>
    </xf>
    <xf numFmtId="0" fontId="38" fillId="0" borderId="0" xfId="24" applyFont="1" applyFill="1" applyAlignment="1">
      <alignment horizontal="center" vertical="center" wrapText="1"/>
    </xf>
    <xf numFmtId="0" fontId="49" fillId="0" borderId="1" xfId="24" applyNumberFormat="1" applyFont="1" applyFill="1" applyBorder="1" applyAlignment="1">
      <alignment horizontal="center" vertical="center" wrapText="1"/>
    </xf>
    <xf numFmtId="0" fontId="38" fillId="0" borderId="1" xfId="24" applyFont="1" applyFill="1" applyBorder="1" applyAlignment="1">
      <alignment horizontal="center" vertical="center" wrapText="1"/>
    </xf>
    <xf numFmtId="0" fontId="49" fillId="0" borderId="1" xfId="24" applyFont="1" applyFill="1" applyBorder="1" applyAlignment="1">
      <alignment horizontal="center" vertical="center" wrapText="1"/>
    </xf>
    <xf numFmtId="169" fontId="49" fillId="0" borderId="1" xfId="24" applyNumberFormat="1" applyFont="1" applyFill="1" applyBorder="1" applyAlignment="1">
      <alignment horizontal="center" vertical="center" wrapText="1"/>
    </xf>
    <xf numFmtId="49" fontId="40" fillId="0" borderId="1" xfId="16" applyNumberFormat="1" applyFont="1" applyFill="1" applyBorder="1" applyAlignment="1">
      <alignment horizontal="center" vertical="center" wrapText="1"/>
    </xf>
    <xf numFmtId="1" fontId="40" fillId="0" borderId="1" xfId="16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4" fontId="7" fillId="0" borderId="7" xfId="8" applyNumberFormat="1" applyFont="1" applyFill="1" applyBorder="1" applyAlignment="1">
      <alignment horizontal="center" vertical="center" wrapText="1"/>
    </xf>
    <xf numFmtId="4" fontId="7" fillId="0" borderId="2" xfId="8" applyNumberFormat="1" applyFont="1" applyFill="1" applyBorder="1" applyAlignment="1">
      <alignment horizontal="center" vertical="center" wrapText="1"/>
    </xf>
    <xf numFmtId="4" fontId="7" fillId="0" borderId="9" xfId="8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0" fontId="4" fillId="0" borderId="1" xfId="8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49" fontId="7" fillId="0" borderId="1" xfId="23" applyNumberFormat="1" applyFont="1" applyFill="1" applyBorder="1" applyAlignment="1">
      <alignment horizontal="center" vertical="center" wrapText="1"/>
    </xf>
    <xf numFmtId="0" fontId="4" fillId="0" borderId="7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 wrapText="1"/>
    </xf>
    <xf numFmtId="4" fontId="7" fillId="0" borderId="1" xfId="8" applyNumberFormat="1" applyFont="1" applyFill="1" applyBorder="1" applyAlignment="1">
      <alignment horizontal="center" vertical="center" wrapText="1"/>
    </xf>
    <xf numFmtId="0" fontId="4" fillId="0" borderId="9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26" fillId="4" borderId="0" xfId="14" applyFill="1" applyBorder="1" applyAlignment="1">
      <alignment horizontal="left" vertical="center"/>
    </xf>
    <xf numFmtId="0" fontId="27" fillId="4" borderId="0" xfId="14" applyFont="1" applyFill="1" applyBorder="1" applyAlignment="1">
      <alignment horizontal="left" vertical="center"/>
    </xf>
    <xf numFmtId="0" fontId="26" fillId="0" borderId="0" xfId="14" applyBorder="1" applyAlignment="1">
      <alignment horizontal="left" vertical="center"/>
    </xf>
    <xf numFmtId="0" fontId="20" fillId="0" borderId="1" xfId="21" applyFont="1" applyBorder="1" applyAlignment="1">
      <alignment horizontal="center" vertical="center" wrapText="1"/>
    </xf>
    <xf numFmtId="49" fontId="1" fillId="4" borderId="1" xfId="21" applyNumberFormat="1" applyFont="1" applyFill="1" applyBorder="1" applyAlignment="1">
      <alignment horizontal="center" vertical="center" wrapText="1"/>
    </xf>
    <xf numFmtId="49" fontId="1" fillId="2" borderId="1" xfId="21" applyNumberFormat="1" applyFont="1" applyFill="1" applyBorder="1" applyAlignment="1">
      <alignment horizontal="center" vertical="center" wrapText="1"/>
    </xf>
    <xf numFmtId="49" fontId="1" fillId="4" borderId="7" xfId="21" applyNumberFormat="1" applyFont="1" applyFill="1" applyBorder="1" applyAlignment="1">
      <alignment horizontal="center" vertical="center" wrapText="1"/>
    </xf>
    <xf numFmtId="49" fontId="1" fillId="4" borderId="9" xfId="21" applyNumberFormat="1" applyFont="1" applyFill="1" applyBorder="1" applyAlignment="1">
      <alignment horizontal="center" vertical="center" wrapText="1"/>
    </xf>
    <xf numFmtId="49" fontId="1" fillId="4" borderId="2" xfId="21" applyNumberFormat="1" applyFont="1" applyFill="1" applyBorder="1" applyAlignment="1">
      <alignment horizontal="center" vertical="center" wrapText="1"/>
    </xf>
    <xf numFmtId="49" fontId="1" fillId="4" borderId="7" xfId="21" applyNumberFormat="1" applyFont="1" applyFill="1" applyBorder="1" applyAlignment="1">
      <alignment horizontal="left" vertical="center" wrapText="1"/>
    </xf>
    <xf numFmtId="49" fontId="1" fillId="4" borderId="2" xfId="21" applyNumberFormat="1" applyFont="1" applyFill="1" applyBorder="1" applyAlignment="1">
      <alignment horizontal="left" vertical="center" wrapText="1"/>
    </xf>
    <xf numFmtId="17" fontId="14" fillId="4" borderId="1" xfId="21" applyNumberFormat="1" applyFont="1" applyFill="1" applyBorder="1" applyAlignment="1">
      <alignment horizontal="center" vertical="center" wrapText="1"/>
    </xf>
    <xf numFmtId="17" fontId="14" fillId="4" borderId="7" xfId="21" applyNumberFormat="1" applyFont="1" applyFill="1" applyBorder="1" applyAlignment="1">
      <alignment horizontal="center" vertical="center" wrapText="1"/>
    </xf>
    <xf numFmtId="17" fontId="14" fillId="4" borderId="9" xfId="21" applyNumberFormat="1" applyFont="1" applyFill="1" applyBorder="1" applyAlignment="1">
      <alignment horizontal="center" vertical="center" wrapText="1"/>
    </xf>
    <xf numFmtId="17" fontId="14" fillId="4" borderId="2" xfId="21" applyNumberFormat="1" applyFont="1" applyFill="1" applyBorder="1" applyAlignment="1">
      <alignment horizontal="center" vertical="center" wrapText="1"/>
    </xf>
    <xf numFmtId="49" fontId="25" fillId="4" borderId="7" xfId="21" applyNumberFormat="1" applyFont="1" applyFill="1" applyBorder="1" applyAlignment="1">
      <alignment horizontal="center" vertical="center" wrapText="1"/>
    </xf>
    <xf numFmtId="49" fontId="25" fillId="4" borderId="9" xfId="21" applyNumberFormat="1" applyFont="1" applyFill="1" applyBorder="1" applyAlignment="1">
      <alignment horizontal="center" vertical="center" wrapText="1"/>
    </xf>
    <xf numFmtId="17" fontId="1" fillId="4" borderId="7" xfId="21" applyNumberFormat="1" applyFont="1" applyFill="1" applyBorder="1" applyAlignment="1">
      <alignment horizontal="center" vertical="center" wrapText="1"/>
    </xf>
    <xf numFmtId="17" fontId="1" fillId="4" borderId="2" xfId="21" applyNumberFormat="1" applyFont="1" applyFill="1" applyBorder="1" applyAlignment="1">
      <alignment horizontal="center" vertical="center" wrapText="1"/>
    </xf>
    <xf numFmtId="0" fontId="1" fillId="4" borderId="7" xfId="21" applyFont="1" applyFill="1" applyBorder="1" applyAlignment="1">
      <alignment horizontal="center" vertical="center" wrapText="1"/>
    </xf>
    <xf numFmtId="0" fontId="1" fillId="4" borderId="9" xfId="21" applyFont="1" applyFill="1" applyBorder="1" applyAlignment="1">
      <alignment horizontal="center" vertical="center" wrapText="1"/>
    </xf>
    <xf numFmtId="0" fontId="1" fillId="4" borderId="2" xfId="21" applyFont="1" applyFill="1" applyBorder="1" applyAlignment="1">
      <alignment horizontal="center" vertical="center" wrapText="1"/>
    </xf>
    <xf numFmtId="14" fontId="1" fillId="4" borderId="7" xfId="21" applyNumberFormat="1" applyFont="1" applyFill="1" applyBorder="1" applyAlignment="1">
      <alignment horizontal="center" vertical="center" wrapText="1"/>
    </xf>
    <xf numFmtId="14" fontId="1" fillId="4" borderId="9" xfId="21" applyNumberFormat="1" applyFont="1" applyFill="1" applyBorder="1" applyAlignment="1">
      <alignment horizontal="center" vertical="center" wrapText="1"/>
    </xf>
    <xf numFmtId="14" fontId="1" fillId="4" borderId="2" xfId="21" applyNumberFormat="1" applyFont="1" applyFill="1" applyBorder="1" applyAlignment="1">
      <alignment horizontal="center" vertical="center" wrapText="1"/>
    </xf>
    <xf numFmtId="14" fontId="1" fillId="4" borderId="1" xfId="21" applyNumberFormat="1" applyFont="1" applyFill="1" applyBorder="1" applyAlignment="1">
      <alignment horizontal="center" vertical="center" wrapText="1"/>
    </xf>
    <xf numFmtId="0" fontId="1" fillId="4" borderId="1" xfId="21" applyFont="1" applyFill="1" applyBorder="1" applyAlignment="1">
      <alignment horizontal="center" vertical="center" wrapText="1"/>
    </xf>
    <xf numFmtId="49" fontId="14" fillId="4" borderId="7" xfId="21" applyNumberFormat="1" applyFont="1" applyFill="1" applyBorder="1" applyAlignment="1">
      <alignment horizontal="center" vertical="center" wrapText="1"/>
    </xf>
    <xf numFmtId="49" fontId="14" fillId="4" borderId="9" xfId="21" applyNumberFormat="1" applyFont="1" applyFill="1" applyBorder="1" applyAlignment="1">
      <alignment horizontal="center" vertical="center" wrapText="1"/>
    </xf>
    <xf numFmtId="49" fontId="14" fillId="4" borderId="2" xfId="21" applyNumberFormat="1" applyFont="1" applyFill="1" applyBorder="1" applyAlignment="1">
      <alignment horizontal="center" vertical="center" wrapText="1"/>
    </xf>
    <xf numFmtId="4" fontId="1" fillId="4" borderId="7" xfId="21" applyNumberFormat="1" applyFont="1" applyFill="1" applyBorder="1" applyAlignment="1">
      <alignment horizontal="center" vertical="center" wrapText="1"/>
    </xf>
    <xf numFmtId="4" fontId="1" fillId="4" borderId="9" xfId="21" applyNumberFormat="1" applyFont="1" applyFill="1" applyBorder="1" applyAlignment="1">
      <alignment horizontal="center" vertical="center" wrapText="1"/>
    </xf>
    <xf numFmtId="4" fontId="1" fillId="4" borderId="2" xfId="21" applyNumberFormat="1" applyFont="1" applyFill="1" applyBorder="1" applyAlignment="1">
      <alignment horizontal="center" vertical="center" wrapText="1"/>
    </xf>
    <xf numFmtId="4" fontId="1" fillId="4" borderId="1" xfId="21" applyNumberFormat="1" applyFont="1" applyFill="1" applyBorder="1" applyAlignment="1">
      <alignment horizontal="center" vertical="center" wrapText="1"/>
    </xf>
    <xf numFmtId="0" fontId="14" fillId="4" borderId="7" xfId="21" applyFont="1" applyFill="1" applyBorder="1" applyAlignment="1">
      <alignment horizontal="center" vertical="center" wrapText="1"/>
    </xf>
    <xf numFmtId="0" fontId="14" fillId="4" borderId="9" xfId="21" applyFont="1" applyFill="1" applyBorder="1" applyAlignment="1">
      <alignment horizontal="center" vertical="center" wrapText="1"/>
    </xf>
    <xf numFmtId="0" fontId="14" fillId="4" borderId="2" xfId="21" applyFont="1" applyFill="1" applyBorder="1" applyAlignment="1">
      <alignment horizontal="center" vertical="center" wrapText="1"/>
    </xf>
    <xf numFmtId="14" fontId="1" fillId="4" borderId="7" xfId="21" applyNumberFormat="1" applyFont="1" applyFill="1" applyBorder="1" applyAlignment="1">
      <alignment horizontal="center" vertical="center"/>
    </xf>
    <xf numFmtId="14" fontId="1" fillId="4" borderId="9" xfId="21" applyNumberFormat="1" applyFont="1" applyFill="1" applyBorder="1" applyAlignment="1">
      <alignment horizontal="center" vertical="center"/>
    </xf>
    <xf numFmtId="14" fontId="1" fillId="4" borderId="2" xfId="21" applyNumberFormat="1" applyFont="1" applyFill="1" applyBorder="1" applyAlignment="1">
      <alignment horizontal="center" vertical="center"/>
    </xf>
    <xf numFmtId="14" fontId="14" fillId="4" borderId="7" xfId="21" applyNumberFormat="1" applyFont="1" applyFill="1" applyBorder="1" applyAlignment="1">
      <alignment horizontal="center" vertical="center" wrapText="1"/>
    </xf>
    <xf numFmtId="14" fontId="14" fillId="4" borderId="9" xfId="21" applyNumberFormat="1" applyFont="1" applyFill="1" applyBorder="1" applyAlignment="1">
      <alignment horizontal="center" vertical="center" wrapText="1"/>
    </xf>
    <xf numFmtId="14" fontId="14" fillId="4" borderId="2" xfId="21" applyNumberFormat="1" applyFont="1" applyFill="1" applyBorder="1" applyAlignment="1">
      <alignment horizontal="center" vertical="center" wrapText="1"/>
    </xf>
    <xf numFmtId="4" fontId="1" fillId="4" borderId="7" xfId="21" applyNumberFormat="1" applyFont="1" applyFill="1" applyBorder="1" applyAlignment="1">
      <alignment horizontal="center" vertical="center"/>
    </xf>
    <xf numFmtId="4" fontId="1" fillId="4" borderId="9" xfId="21" applyNumberFormat="1" applyFont="1" applyFill="1" applyBorder="1" applyAlignment="1">
      <alignment horizontal="center" vertical="center"/>
    </xf>
    <xf numFmtId="4" fontId="1" fillId="4" borderId="2" xfId="21" applyNumberFormat="1" applyFont="1" applyFill="1" applyBorder="1" applyAlignment="1">
      <alignment horizontal="center" vertical="center"/>
    </xf>
    <xf numFmtId="4" fontId="1" fillId="4" borderId="1" xfId="21" applyNumberFormat="1" applyFont="1" applyFill="1" applyBorder="1" applyAlignment="1">
      <alignment horizontal="center" vertical="center"/>
    </xf>
    <xf numFmtId="4" fontId="14" fillId="4" borderId="7" xfId="21" applyNumberFormat="1" applyFont="1" applyFill="1" applyBorder="1" applyAlignment="1">
      <alignment horizontal="center" vertical="center"/>
    </xf>
    <xf numFmtId="4" fontId="14" fillId="4" borderId="9" xfId="21" applyNumberFormat="1" applyFont="1" applyFill="1" applyBorder="1" applyAlignment="1">
      <alignment horizontal="center" vertical="center"/>
    </xf>
    <xf numFmtId="4" fontId="14" fillId="4" borderId="2" xfId="21" applyNumberFormat="1" applyFont="1" applyFill="1" applyBorder="1" applyAlignment="1">
      <alignment horizontal="center" vertical="center"/>
    </xf>
    <xf numFmtId="14" fontId="1" fillId="4" borderId="1" xfId="21" applyNumberFormat="1" applyFont="1" applyFill="1" applyBorder="1" applyAlignment="1">
      <alignment horizontal="center" vertical="center"/>
    </xf>
    <xf numFmtId="14" fontId="14" fillId="4" borderId="7" xfId="21" applyNumberFormat="1" applyFont="1" applyFill="1" applyBorder="1" applyAlignment="1">
      <alignment horizontal="center" vertical="center"/>
    </xf>
    <xf numFmtId="14" fontId="14" fillId="4" borderId="9" xfId="21" applyNumberFormat="1" applyFont="1" applyFill="1" applyBorder="1" applyAlignment="1">
      <alignment horizontal="center" vertical="center"/>
    </xf>
    <xf numFmtId="14" fontId="14" fillId="4" borderId="2" xfId="21" applyNumberFormat="1" applyFont="1" applyFill="1" applyBorder="1" applyAlignment="1">
      <alignment horizontal="center" vertical="center"/>
    </xf>
    <xf numFmtId="49" fontId="16" fillId="4" borderId="7" xfId="21" applyNumberFormat="1" applyFill="1" applyBorder="1" applyAlignment="1">
      <alignment horizontal="center" vertical="center" wrapText="1"/>
    </xf>
    <xf numFmtId="49" fontId="16" fillId="4" borderId="9" xfId="21" applyNumberFormat="1" applyFill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/>
    </xf>
    <xf numFmtId="0" fontId="20" fillId="0" borderId="14" xfId="21" applyFont="1" applyBorder="1" applyAlignment="1">
      <alignment horizontal="center" vertical="center"/>
    </xf>
    <xf numFmtId="0" fontId="20" fillId="0" borderId="11" xfId="21" applyFont="1" applyBorder="1" applyAlignment="1">
      <alignment horizontal="center" vertical="center"/>
    </xf>
    <xf numFmtId="0" fontId="23" fillId="5" borderId="12" xfId="21" applyFont="1" applyFill="1" applyBorder="1" applyAlignment="1">
      <alignment horizontal="left" vertical="center"/>
    </xf>
    <xf numFmtId="0" fontId="23" fillId="5" borderId="14" xfId="21" applyFont="1" applyFill="1" applyBorder="1" applyAlignment="1">
      <alignment horizontal="left" vertical="center"/>
    </xf>
    <xf numFmtId="0" fontId="23" fillId="5" borderId="11" xfId="21" applyFont="1" applyFill="1" applyBorder="1" applyAlignment="1">
      <alignment horizontal="left" vertical="center"/>
    </xf>
    <xf numFmtId="0" fontId="24" fillId="0" borderId="12" xfId="21" applyFont="1" applyBorder="1" applyAlignment="1">
      <alignment horizontal="center" vertical="center"/>
    </xf>
    <xf numFmtId="0" fontId="24" fillId="0" borderId="14" xfId="21" applyFont="1" applyBorder="1" applyAlignment="1">
      <alignment horizontal="center" vertical="center"/>
    </xf>
    <xf numFmtId="0" fontId="24" fillId="0" borderId="11" xfId="21" applyFont="1" applyBorder="1" applyAlignment="1">
      <alignment horizontal="center" vertical="center"/>
    </xf>
    <xf numFmtId="0" fontId="24" fillId="3" borderId="12" xfId="21" applyFont="1" applyFill="1" applyBorder="1" applyAlignment="1">
      <alignment horizontal="right" vertical="center"/>
    </xf>
    <xf numFmtId="0" fontId="24" fillId="3" borderId="14" xfId="21" applyFont="1" applyFill="1" applyBorder="1" applyAlignment="1">
      <alignment horizontal="right" vertical="center"/>
    </xf>
    <xf numFmtId="0" fontId="29" fillId="6" borderId="0" xfId="21" applyFont="1" applyFill="1" applyBorder="1" applyAlignment="1">
      <alignment horizontal="left" vertical="center"/>
    </xf>
    <xf numFmtId="0" fontId="23" fillId="8" borderId="12" xfId="21" applyFont="1" applyFill="1" applyBorder="1" applyAlignment="1">
      <alignment horizontal="center" vertical="center"/>
    </xf>
    <xf numFmtId="0" fontId="23" fillId="8" borderId="11" xfId="21" applyFont="1" applyFill="1" applyBorder="1" applyAlignment="1">
      <alignment horizontal="center" vertical="center"/>
    </xf>
    <xf numFmtId="4" fontId="16" fillId="0" borderId="0" xfId="21" applyNumberFormat="1" applyBorder="1" applyAlignment="1">
      <alignment horizontal="center" vertical="center"/>
    </xf>
    <xf numFmtId="0" fontId="19" fillId="0" borderId="1" xfId="21" applyFont="1" applyBorder="1" applyAlignment="1">
      <alignment horizontal="center" vertical="center"/>
    </xf>
    <xf numFmtId="0" fontId="16" fillId="4" borderId="7" xfId="21" applyFont="1" applyFill="1" applyBorder="1" applyAlignment="1">
      <alignment horizontal="center" vertical="center"/>
    </xf>
    <xf numFmtId="0" fontId="16" fillId="4" borderId="2" xfId="21" applyFont="1" applyFill="1" applyBorder="1" applyAlignment="1">
      <alignment horizontal="center" vertical="center"/>
    </xf>
    <xf numFmtId="0" fontId="16" fillId="4" borderId="9" xfId="21" applyFont="1" applyFill="1" applyBorder="1" applyAlignment="1">
      <alignment horizontal="center" vertical="center"/>
    </xf>
    <xf numFmtId="0" fontId="16" fillId="4" borderId="1" xfId="21" applyFont="1" applyFill="1" applyBorder="1" applyAlignment="1">
      <alignment horizontal="center" vertical="center"/>
    </xf>
    <xf numFmtId="0" fontId="21" fillId="8" borderId="7" xfId="21" applyFont="1" applyFill="1" applyBorder="1" applyAlignment="1">
      <alignment horizontal="center" vertical="center"/>
    </xf>
    <xf numFmtId="0" fontId="21" fillId="8" borderId="2" xfId="21" applyFont="1" applyFill="1" applyBorder="1" applyAlignment="1">
      <alignment horizontal="center" vertical="center"/>
    </xf>
    <xf numFmtId="0" fontId="1" fillId="4" borderId="7" xfId="21" applyFont="1" applyFill="1" applyBorder="1" applyAlignment="1">
      <alignment horizontal="left" vertical="center" wrapText="1"/>
    </xf>
    <xf numFmtId="0" fontId="1" fillId="4" borderId="2" xfId="21" applyFont="1" applyFill="1" applyBorder="1" applyAlignment="1">
      <alignment horizontal="left" vertical="center" wrapText="1"/>
    </xf>
    <xf numFmtId="0" fontId="1" fillId="4" borderId="9" xfId="21" applyFont="1" applyFill="1" applyBorder="1" applyAlignment="1">
      <alignment horizontal="left" vertical="center" wrapText="1"/>
    </xf>
    <xf numFmtId="0" fontId="1" fillId="4" borderId="1" xfId="21" applyFont="1" applyFill="1" applyBorder="1" applyAlignment="1">
      <alignment horizontal="left" vertical="center" wrapText="1"/>
    </xf>
    <xf numFmtId="0" fontId="14" fillId="8" borderId="7" xfId="21" applyFont="1" applyFill="1" applyBorder="1" applyAlignment="1">
      <alignment horizontal="left" vertical="center" wrapText="1"/>
    </xf>
    <xf numFmtId="0" fontId="14" fillId="8" borderId="2" xfId="21" applyFont="1" applyFill="1" applyBorder="1" applyAlignment="1">
      <alignment horizontal="left" vertical="center" wrapText="1"/>
    </xf>
    <xf numFmtId="0" fontId="20" fillId="0" borderId="7" xfId="21" applyFont="1" applyBorder="1" applyAlignment="1">
      <alignment horizontal="center" vertical="center" wrapText="1"/>
    </xf>
    <xf numFmtId="0" fontId="20" fillId="0" borderId="2" xfId="21" applyFont="1" applyBorder="1" applyAlignment="1">
      <alignment horizontal="center" vertical="center" wrapText="1"/>
    </xf>
    <xf numFmtId="0" fontId="21" fillId="5" borderId="12" xfId="21" applyFont="1" applyFill="1" applyBorder="1" applyAlignment="1">
      <alignment horizontal="left" vertical="center"/>
    </xf>
    <xf numFmtId="0" fontId="21" fillId="5" borderId="14" xfId="21" applyFont="1" applyFill="1" applyBorder="1" applyAlignment="1">
      <alignment horizontal="left" vertical="center"/>
    </xf>
    <xf numFmtId="0" fontId="21" fillId="5" borderId="11" xfId="21" applyFont="1" applyFill="1" applyBorder="1" applyAlignment="1">
      <alignment horizontal="left" vertical="center"/>
    </xf>
    <xf numFmtId="0" fontId="23" fillId="7" borderId="12" xfId="21" applyFont="1" applyFill="1" applyBorder="1" applyAlignment="1">
      <alignment horizontal="left" vertical="center" wrapText="1"/>
    </xf>
    <xf numFmtId="0" fontId="23" fillId="7" borderId="14" xfId="21" applyFont="1" applyFill="1" applyBorder="1" applyAlignment="1">
      <alignment horizontal="left" vertical="center" wrapText="1"/>
    </xf>
    <xf numFmtId="0" fontId="23" fillId="7" borderId="11" xfId="21" applyFont="1" applyFill="1" applyBorder="1" applyAlignment="1">
      <alignment horizontal="left" vertical="center" wrapText="1"/>
    </xf>
    <xf numFmtId="0" fontId="28" fillId="6" borderId="0" xfId="21" applyFont="1" applyFill="1" applyAlignment="1">
      <alignment horizontal="center"/>
    </xf>
    <xf numFmtId="0" fontId="23" fillId="8" borderId="17" xfId="21" applyFont="1" applyFill="1" applyBorder="1" applyAlignment="1">
      <alignment horizontal="center" vertical="center"/>
    </xf>
    <xf numFmtId="0" fontId="23" fillId="8" borderId="16" xfId="21" applyFont="1" applyFill="1" applyBorder="1" applyAlignment="1">
      <alignment horizontal="center" vertical="center"/>
    </xf>
    <xf numFmtId="0" fontId="14" fillId="4" borderId="7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49" fontId="22" fillId="4" borderId="7" xfId="21" applyNumberFormat="1" applyFont="1" applyFill="1" applyBorder="1" applyAlignment="1">
      <alignment horizontal="center" vertical="center" wrapText="1"/>
    </xf>
    <xf numFmtId="49" fontId="22" fillId="4" borderId="9" xfId="21" applyNumberFormat="1" applyFont="1" applyFill="1" applyBorder="1" applyAlignment="1">
      <alignment horizontal="center" vertical="center" wrapText="1"/>
    </xf>
    <xf numFmtId="49" fontId="22" fillId="4" borderId="2" xfId="21" applyNumberFormat="1" applyFont="1" applyFill="1" applyBorder="1" applyAlignment="1">
      <alignment horizontal="center" vertical="center" wrapText="1"/>
    </xf>
    <xf numFmtId="4" fontId="16" fillId="8" borderId="7" xfId="21" applyNumberFormat="1" applyFill="1" applyBorder="1" applyAlignment="1">
      <alignment horizontal="center" vertical="center"/>
    </xf>
    <xf numFmtId="4" fontId="16" fillId="8" borderId="2" xfId="21" applyNumberFormat="1" applyFill="1" applyBorder="1" applyAlignment="1">
      <alignment horizontal="center" vertical="center"/>
    </xf>
    <xf numFmtId="0" fontId="1" fillId="0" borderId="0" xfId="21" applyFont="1" applyAlignment="1">
      <alignment horizontal="right" wrapText="1"/>
    </xf>
    <xf numFmtId="0" fontId="20" fillId="0" borderId="1" xfId="21" applyFont="1" applyBorder="1" applyAlignment="1">
      <alignment horizontal="center" vertical="center"/>
    </xf>
    <xf numFmtId="0" fontId="19" fillId="5" borderId="12" xfId="21" applyFont="1" applyFill="1" applyBorder="1" applyAlignment="1">
      <alignment horizontal="left" vertical="center"/>
    </xf>
    <xf numFmtId="0" fontId="19" fillId="5" borderId="14" xfId="21" applyFont="1" applyFill="1" applyBorder="1" applyAlignment="1">
      <alignment horizontal="left" vertical="center"/>
    </xf>
    <xf numFmtId="0" fontId="19" fillId="5" borderId="11" xfId="21" applyFont="1" applyFill="1" applyBorder="1" applyAlignment="1">
      <alignment horizontal="left" vertical="center"/>
    </xf>
    <xf numFmtId="4" fontId="16" fillId="4" borderId="7" xfId="21" applyNumberFormat="1" applyFill="1" applyBorder="1" applyAlignment="1">
      <alignment horizontal="center"/>
    </xf>
    <xf numFmtId="4" fontId="16" fillId="4" borderId="9" xfId="21" applyNumberFormat="1" applyFill="1" applyBorder="1" applyAlignment="1">
      <alignment horizontal="center"/>
    </xf>
    <xf numFmtId="0" fontId="1" fillId="4" borderId="7" xfId="21" applyFont="1" applyFill="1" applyBorder="1" applyAlignment="1">
      <alignment horizontal="center"/>
    </xf>
    <xf numFmtId="0" fontId="1" fillId="4" borderId="2" xfId="21" applyFont="1" applyFill="1" applyBorder="1" applyAlignment="1">
      <alignment horizontal="center"/>
    </xf>
    <xf numFmtId="0" fontId="1" fillId="4" borderId="9" xfId="21" applyFont="1" applyFill="1" applyBorder="1" applyAlignment="1">
      <alignment horizontal="center"/>
    </xf>
    <xf numFmtId="0" fontId="1" fillId="4" borderId="1" xfId="21" applyFont="1" applyFill="1" applyBorder="1" applyAlignment="1">
      <alignment horizontal="center"/>
    </xf>
    <xf numFmtId="0" fontId="12" fillId="0" borderId="3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/>
    </xf>
    <xf numFmtId="0" fontId="2" fillId="0" borderId="1" xfId="1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0" fontId="12" fillId="0" borderId="3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4" fontId="7" fillId="0" borderId="1" xfId="1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1" xfId="9" applyFont="1" applyFill="1" applyBorder="1" applyAlignment="1">
      <alignment horizontal="center" vertical="center"/>
    </xf>
  </cellXfs>
  <cellStyles count="26">
    <cellStyle name="Excel Built-in Normal" xfId="16"/>
    <cellStyle name="st17" xfId="19"/>
    <cellStyle name="xl39" xfId="15"/>
    <cellStyle name="Гиперссылка 2" xfId="14"/>
    <cellStyle name="Нейтральный" xfId="20" builtinId="28"/>
    <cellStyle name="Обычный" xfId="0" builtinId="0"/>
    <cellStyle name="Обычный 2" xfId="24"/>
    <cellStyle name="Обычный 2 2 2" xfId="23"/>
    <cellStyle name="Обычный 3" xfId="12"/>
    <cellStyle name="Обычный 3 2" xfId="11"/>
    <cellStyle name="Обычный 3 2 2" xfId="10"/>
    <cellStyle name="Обычный 4" xfId="9"/>
    <cellStyle name="Обычный 4 2" xfId="18"/>
    <cellStyle name="Обычный 4 2 2" xfId="13"/>
    <cellStyle name="Обычный 4 3" xfId="17"/>
    <cellStyle name="Обычный 5" xfId="8"/>
    <cellStyle name="Обычный 6" xfId="21"/>
    <cellStyle name="Обычный 7" xfId="7"/>
    <cellStyle name="Обычный 8" xfId="6"/>
    <cellStyle name="Обычный 9" xfId="5"/>
    <cellStyle name="Плохой" xfId="22" builtinId="27"/>
    <cellStyle name="Финансовый 2" xfId="4"/>
    <cellStyle name="Финансовый 3" xfId="3"/>
    <cellStyle name="Финансовый 3 2" xfId="2"/>
    <cellStyle name="Финансовый 4" xfId="1"/>
    <cellStyle name="Хороший" xfId="25" builtinId="26"/>
  </cellStyles>
  <dxfs count="6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epz/order/notice/ea44/view/common-info.html?regNumber=08203000181210001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zakupki.gov.ru/epz/order/notice/ea44/view/common-info.html?regNumber=0820300018121000160" TargetMode="External"/><Relationship Id="rId1" Type="http://schemas.openxmlformats.org/officeDocument/2006/relationships/hyperlink" Target="https://zakupki.gov.ru/epz/order/notice/ea44/view/common-info.html?regNumber=0820300018121000166" TargetMode="External"/><Relationship Id="rId6" Type="http://schemas.openxmlformats.org/officeDocument/2006/relationships/hyperlink" Target="https://zakupki.gov.ru/epz/orderplan/pg2020/position-info.html?revision-id=6593234&amp;position-number=202201203000125002000002" TargetMode="External"/><Relationship Id="rId5" Type="http://schemas.openxmlformats.org/officeDocument/2006/relationships/hyperlink" Target="https://zakupki.gov.ru/epz/order/notice/ea44/view/common-info.html?regNumber=0820300018121000166" TargetMode="External"/><Relationship Id="rId4" Type="http://schemas.openxmlformats.org/officeDocument/2006/relationships/hyperlink" Target="https://zakupki.gov.ru/epz/order/notice/ea44/view/common-info.html?regNumber=082030001812100016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contract/contractCard/common-info.html?reestrNumber=2253803058122000006" TargetMode="External"/><Relationship Id="rId3" Type="http://schemas.openxmlformats.org/officeDocument/2006/relationships/hyperlink" Target="https://zakupki.gov.ru/epz/order/notice/ok504/view/common-info.html?regNumber=0320300028121000097" TargetMode="External"/><Relationship Id="rId7" Type="http://schemas.openxmlformats.org/officeDocument/2006/relationships/hyperlink" Target="https://zakupki.gov.ru/epz/order/notice/ok20/view/common-info.html?regNumber=0820500000822000024" TargetMode="External"/><Relationship Id="rId2" Type="http://schemas.openxmlformats.org/officeDocument/2006/relationships/hyperlink" Target="https://zakupki.gov.ru/epz/order/notice/ok504/view/common-info.html?regNumber=0120300014521000049" TargetMode="External"/><Relationship Id="rId1" Type="http://schemas.openxmlformats.org/officeDocument/2006/relationships/hyperlink" Target="https://zakupki.gov.ru/epz/order/notice/ok504/view/documents.html?regNumber=0320300073221000079" TargetMode="External"/><Relationship Id="rId6" Type="http://schemas.openxmlformats.org/officeDocument/2006/relationships/hyperlink" Target="https://zakupki.gov.ru/epz/contract/contractCard/common-info.html?reestrNumber=2253803058122000005" TargetMode="External"/><Relationship Id="rId5" Type="http://schemas.openxmlformats.org/officeDocument/2006/relationships/hyperlink" Target="https://zakupki.gov.ru/epz/order/notice/ok504/view/common-info.html?regNumber=012030001892100021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zakupki.gov.ru/epz/order/notice/ok504/view/common-info.html?regNumber=0120300018921000210" TargetMode="External"/><Relationship Id="rId9" Type="http://schemas.openxmlformats.org/officeDocument/2006/relationships/hyperlink" Target="https://zakupki.gov.ru/epz/contract/contractCard/common-info.html?reestrNumber=2253803058122000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9" zoomScale="34" zoomScaleNormal="34" zoomScaleSheetLayoutView="30" zoomScalePageLayoutView="31" workbookViewId="0">
      <selection activeCell="D42" sqref="D42"/>
    </sheetView>
  </sheetViews>
  <sheetFormatPr defaultColWidth="9.33203125" defaultRowHeight="28.2"/>
  <cols>
    <col min="1" max="1" width="9.33203125" style="33"/>
    <col min="2" max="2" width="41.33203125" style="33" customWidth="1"/>
    <col min="3" max="3" width="102.77734375" style="33" customWidth="1"/>
    <col min="4" max="4" width="87" style="33" customWidth="1"/>
    <col min="5" max="5" width="66.77734375" style="33" customWidth="1"/>
    <col min="6" max="6" width="37" style="33" customWidth="1"/>
    <col min="7" max="7" width="29.6640625" style="33" customWidth="1"/>
    <col min="8" max="8" width="36.44140625" style="33" customWidth="1"/>
    <col min="9" max="9" width="29" style="35" customWidth="1"/>
    <col min="10" max="10" width="29" style="33" customWidth="1"/>
    <col min="11" max="11" width="28.77734375" style="33" customWidth="1"/>
    <col min="12" max="16384" width="9.33203125" style="33"/>
  </cols>
  <sheetData>
    <row r="1" spans="1:11" hidden="1">
      <c r="I1" s="33"/>
    </row>
    <row r="2" spans="1:11" ht="51.75" hidden="1" customHeight="1">
      <c r="C2" s="674"/>
      <c r="D2" s="675" t="s">
        <v>0</v>
      </c>
      <c r="E2" s="687"/>
      <c r="I2" s="33"/>
    </row>
    <row r="3" spans="1:11" ht="31.5" hidden="1" customHeight="1">
      <c r="C3" s="676"/>
      <c r="D3" s="675" t="s">
        <v>1</v>
      </c>
      <c r="E3" s="687"/>
      <c r="I3" s="33"/>
    </row>
    <row r="4" spans="1:11" ht="20.25" hidden="1" customHeight="1">
      <c r="C4" s="677"/>
      <c r="D4" s="678" t="s">
        <v>2</v>
      </c>
      <c r="E4" s="688"/>
      <c r="I4" s="33"/>
    </row>
    <row r="5" spans="1:11" ht="20.25" hidden="1" customHeight="1">
      <c r="C5" s="679"/>
      <c r="D5" s="680" t="s">
        <v>3</v>
      </c>
      <c r="E5" s="688"/>
      <c r="I5" s="33"/>
    </row>
    <row r="6" spans="1:11" ht="22.5" hidden="1" customHeight="1">
      <c r="C6" s="681"/>
      <c r="D6" s="682" t="s">
        <v>4</v>
      </c>
      <c r="E6" s="687"/>
      <c r="I6" s="33"/>
    </row>
    <row r="7" spans="1:11" ht="22.5" hidden="1" customHeight="1">
      <c r="C7" s="683"/>
      <c r="D7" s="684" t="s">
        <v>5</v>
      </c>
      <c r="E7" s="689"/>
      <c r="I7" s="33"/>
    </row>
    <row r="8" spans="1:11" hidden="1">
      <c r="C8" s="717" t="s">
        <v>6</v>
      </c>
      <c r="D8" s="717"/>
      <c r="E8" s="685"/>
      <c r="I8" s="33"/>
    </row>
    <row r="9" spans="1:11">
      <c r="C9" s="685"/>
      <c r="D9" s="685"/>
      <c r="E9" s="685"/>
      <c r="I9" s="33"/>
    </row>
    <row r="10" spans="1:11">
      <c r="C10" s="685"/>
      <c r="D10" s="685"/>
      <c r="E10" s="685"/>
      <c r="I10" s="33"/>
    </row>
    <row r="11" spans="1:11" ht="62.25" customHeight="1">
      <c r="A11" s="718" t="s">
        <v>7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</row>
    <row r="12" spans="1:11" s="673" customFormat="1" ht="183" customHeight="1">
      <c r="A12" s="719" t="s">
        <v>8</v>
      </c>
      <c r="B12" s="719" t="s">
        <v>9</v>
      </c>
      <c r="C12" s="719" t="s">
        <v>10</v>
      </c>
      <c r="D12" s="719" t="s">
        <v>11</v>
      </c>
      <c r="E12" s="719" t="s">
        <v>12</v>
      </c>
      <c r="F12" s="719" t="s">
        <v>13</v>
      </c>
      <c r="G12" s="719"/>
      <c r="H12" s="719"/>
      <c r="I12" s="722" t="s">
        <v>14</v>
      </c>
      <c r="J12" s="720" t="s">
        <v>15</v>
      </c>
      <c r="K12" s="721"/>
    </row>
    <row r="13" spans="1:11" s="673" customFormat="1" ht="56.25" customHeight="1">
      <c r="A13" s="719"/>
      <c r="B13" s="719"/>
      <c r="C13" s="719"/>
      <c r="D13" s="719"/>
      <c r="E13" s="719"/>
      <c r="F13" s="686" t="s">
        <v>6</v>
      </c>
      <c r="G13" s="686" t="s">
        <v>16</v>
      </c>
      <c r="H13" s="686" t="s">
        <v>17</v>
      </c>
      <c r="I13" s="723"/>
      <c r="J13" s="686" t="s">
        <v>18</v>
      </c>
      <c r="K13" s="686" t="s">
        <v>19</v>
      </c>
    </row>
    <row r="14" spans="1:11" ht="97.5" customHeight="1">
      <c r="A14" s="716">
        <v>1</v>
      </c>
      <c r="B14" s="716" t="s">
        <v>20</v>
      </c>
      <c r="C14" s="716" t="s">
        <v>21</v>
      </c>
      <c r="D14" s="716" t="s">
        <v>22</v>
      </c>
      <c r="E14" s="32"/>
      <c r="F14" s="715">
        <v>513399385.32999998</v>
      </c>
      <c r="G14" s="715">
        <v>0</v>
      </c>
      <c r="H14" s="715">
        <v>513399385.32999998</v>
      </c>
      <c r="I14" s="714" t="s">
        <v>23</v>
      </c>
      <c r="J14" s="32"/>
      <c r="K14" s="32"/>
    </row>
    <row r="15" spans="1:11" ht="168.6" customHeight="1">
      <c r="A15" s="716"/>
      <c r="B15" s="716"/>
      <c r="C15" s="716"/>
      <c r="D15" s="716"/>
      <c r="E15" s="32"/>
      <c r="F15" s="715"/>
      <c r="G15" s="715"/>
      <c r="H15" s="715"/>
      <c r="I15" s="714"/>
      <c r="J15" s="32"/>
      <c r="K15" s="32"/>
    </row>
    <row r="16" spans="1:11" ht="170.25" customHeight="1">
      <c r="A16" s="32">
        <v>2</v>
      </c>
      <c r="B16" s="32" t="s">
        <v>20</v>
      </c>
      <c r="C16" s="32" t="s">
        <v>21</v>
      </c>
      <c r="D16" s="32" t="s">
        <v>24</v>
      </c>
      <c r="E16" s="32"/>
      <c r="F16" s="51">
        <v>95731047.409999996</v>
      </c>
      <c r="G16" s="51">
        <v>0</v>
      </c>
      <c r="H16" s="51">
        <v>95731047.409999996</v>
      </c>
      <c r="I16" s="714"/>
      <c r="J16" s="32"/>
      <c r="K16" s="32"/>
    </row>
    <row r="17" spans="1:11" ht="177" customHeight="1">
      <c r="A17" s="32">
        <v>3</v>
      </c>
      <c r="B17" s="32" t="s">
        <v>20</v>
      </c>
      <c r="C17" s="32" t="s">
        <v>21</v>
      </c>
      <c r="D17" s="32" t="s">
        <v>25</v>
      </c>
      <c r="E17" s="32"/>
      <c r="F17" s="51">
        <v>78870743.569999993</v>
      </c>
      <c r="G17" s="51">
        <v>0</v>
      </c>
      <c r="H17" s="51">
        <v>78870743.569999993</v>
      </c>
      <c r="I17" s="714"/>
      <c r="J17" s="32"/>
      <c r="K17" s="32"/>
    </row>
    <row r="18" spans="1:11" ht="178.5" customHeight="1">
      <c r="A18" s="32">
        <v>4</v>
      </c>
      <c r="B18" s="32" t="s">
        <v>20</v>
      </c>
      <c r="C18" s="32" t="s">
        <v>21</v>
      </c>
      <c r="D18" s="32" t="s">
        <v>26</v>
      </c>
      <c r="E18" s="32"/>
      <c r="F18" s="51">
        <v>31998823.690000001</v>
      </c>
      <c r="G18" s="51">
        <v>0</v>
      </c>
      <c r="H18" s="51">
        <v>31998823.690000001</v>
      </c>
      <c r="I18" s="714"/>
      <c r="J18" s="32"/>
      <c r="K18" s="32"/>
    </row>
    <row r="19" spans="1:11" ht="181.5" customHeight="1">
      <c r="A19" s="32">
        <v>5</v>
      </c>
      <c r="B19" s="32" t="s">
        <v>20</v>
      </c>
      <c r="C19" s="32" t="s">
        <v>21</v>
      </c>
      <c r="D19" s="32" t="s">
        <v>27</v>
      </c>
      <c r="E19" s="32"/>
      <c r="F19" s="51"/>
      <c r="G19" s="51"/>
      <c r="H19" s="51"/>
      <c r="I19" s="57"/>
      <c r="J19" s="32"/>
      <c r="K19" s="32"/>
    </row>
    <row r="20" spans="1:11" ht="57" customHeight="1">
      <c r="A20" s="716">
        <v>6</v>
      </c>
      <c r="B20" s="716" t="s">
        <v>20</v>
      </c>
      <c r="C20" s="716" t="s">
        <v>21</v>
      </c>
      <c r="D20" s="716" t="s">
        <v>28</v>
      </c>
      <c r="E20" s="32"/>
      <c r="F20" s="715">
        <v>324610326</v>
      </c>
      <c r="G20" s="51"/>
      <c r="H20" s="51"/>
      <c r="I20" s="714" t="s">
        <v>29</v>
      </c>
      <c r="J20" s="32"/>
      <c r="K20" s="32"/>
    </row>
    <row r="21" spans="1:11" ht="60" customHeight="1">
      <c r="A21" s="716"/>
      <c r="B21" s="716"/>
      <c r="C21" s="716"/>
      <c r="D21" s="716"/>
      <c r="E21" s="32"/>
      <c r="F21" s="715"/>
      <c r="G21" s="51"/>
      <c r="H21" s="51"/>
      <c r="I21" s="714"/>
      <c r="J21" s="32"/>
      <c r="K21" s="32"/>
    </row>
    <row r="22" spans="1:11" ht="56.25" customHeight="1">
      <c r="A22" s="716"/>
      <c r="B22" s="716"/>
      <c r="C22" s="716"/>
      <c r="D22" s="716"/>
      <c r="E22" s="32"/>
      <c r="F22" s="715"/>
      <c r="G22" s="51"/>
      <c r="H22" s="51"/>
      <c r="I22" s="714"/>
      <c r="J22" s="32"/>
      <c r="K22" s="32"/>
    </row>
    <row r="23" spans="1:11" ht="54.75" customHeight="1">
      <c r="A23" s="716"/>
      <c r="B23" s="716"/>
      <c r="C23" s="716"/>
      <c r="D23" s="716"/>
      <c r="E23" s="32"/>
      <c r="F23" s="715"/>
      <c r="G23" s="51"/>
      <c r="H23" s="51"/>
      <c r="I23" s="714"/>
      <c r="J23" s="32"/>
      <c r="K23" s="32"/>
    </row>
    <row r="24" spans="1:11" ht="60.75" customHeight="1">
      <c r="A24" s="716"/>
      <c r="B24" s="716"/>
      <c r="C24" s="716"/>
      <c r="D24" s="716"/>
      <c r="E24" s="32"/>
      <c r="F24" s="715"/>
      <c r="G24" s="51"/>
      <c r="H24" s="51"/>
      <c r="I24" s="714"/>
      <c r="J24" s="32"/>
      <c r="K24" s="32"/>
    </row>
    <row r="25" spans="1:11" ht="165.75" customHeight="1">
      <c r="A25" s="32">
        <v>7</v>
      </c>
      <c r="B25" s="32" t="s">
        <v>20</v>
      </c>
      <c r="C25" s="32" t="s">
        <v>21</v>
      </c>
      <c r="D25" s="32" t="s">
        <v>30</v>
      </c>
      <c r="E25" s="32"/>
      <c r="F25" s="715"/>
      <c r="G25" s="51"/>
      <c r="H25" s="51"/>
      <c r="I25" s="714"/>
      <c r="J25" s="32"/>
      <c r="K25" s="32"/>
    </row>
    <row r="26" spans="1:11" ht="72.75" customHeight="1">
      <c r="A26" s="716">
        <v>8</v>
      </c>
      <c r="B26" s="716" t="s">
        <v>20</v>
      </c>
      <c r="C26" s="716" t="s">
        <v>21</v>
      </c>
      <c r="D26" s="716" t="s">
        <v>31</v>
      </c>
      <c r="E26" s="32"/>
      <c r="F26" s="715">
        <v>67261855.379999995</v>
      </c>
      <c r="G26" s="715">
        <v>0</v>
      </c>
      <c r="H26" s="715">
        <v>67261855.379999995</v>
      </c>
      <c r="I26" s="714" t="s">
        <v>32</v>
      </c>
      <c r="J26" s="32"/>
      <c r="K26" s="32"/>
    </row>
    <row r="27" spans="1:11" ht="75" customHeight="1">
      <c r="A27" s="716"/>
      <c r="B27" s="716"/>
      <c r="C27" s="716"/>
      <c r="D27" s="716"/>
      <c r="E27" s="32"/>
      <c r="F27" s="715"/>
      <c r="G27" s="715"/>
      <c r="H27" s="715"/>
      <c r="I27" s="714"/>
      <c r="J27" s="32"/>
      <c r="K27" s="32"/>
    </row>
    <row r="28" spans="1:11" ht="60.75" customHeight="1">
      <c r="A28" s="716"/>
      <c r="B28" s="716"/>
      <c r="C28" s="716"/>
      <c r="D28" s="716"/>
      <c r="E28" s="32"/>
      <c r="F28" s="51">
        <v>41787997.399999999</v>
      </c>
      <c r="G28" s="51">
        <v>0</v>
      </c>
      <c r="H28" s="51">
        <v>41787997.399999999</v>
      </c>
      <c r="I28" s="714"/>
      <c r="J28" s="32"/>
      <c r="K28" s="32"/>
    </row>
    <row r="29" spans="1:11" ht="69.75" customHeight="1">
      <c r="A29" s="716"/>
      <c r="B29" s="716"/>
      <c r="C29" s="716"/>
      <c r="D29" s="716"/>
      <c r="E29" s="32"/>
      <c r="F29" s="51">
        <v>15683530.289999999</v>
      </c>
      <c r="G29" s="51">
        <v>0</v>
      </c>
      <c r="H29" s="51">
        <v>15683530.289999999</v>
      </c>
      <c r="I29" s="714"/>
      <c r="J29" s="32"/>
      <c r="K29" s="32"/>
    </row>
    <row r="30" spans="1:11" ht="161.25" customHeight="1">
      <c r="A30" s="32">
        <v>9</v>
      </c>
      <c r="B30" s="32" t="s">
        <v>20</v>
      </c>
      <c r="C30" s="32" t="s">
        <v>21</v>
      </c>
      <c r="D30" s="32" t="s">
        <v>33</v>
      </c>
      <c r="E30" s="32"/>
      <c r="F30" s="51"/>
      <c r="G30" s="51"/>
      <c r="H30" s="51"/>
      <c r="I30" s="57"/>
      <c r="J30" s="32"/>
      <c r="K30" s="32"/>
    </row>
    <row r="31" spans="1:11" ht="162.75" customHeight="1">
      <c r="A31" s="32">
        <v>10</v>
      </c>
      <c r="B31" s="32" t="s">
        <v>20</v>
      </c>
      <c r="C31" s="32" t="s">
        <v>21</v>
      </c>
      <c r="D31" s="32" t="s">
        <v>34</v>
      </c>
      <c r="E31" s="32"/>
      <c r="F31" s="51"/>
      <c r="G31" s="51"/>
      <c r="H31" s="51"/>
      <c r="I31" s="57"/>
      <c r="J31" s="32"/>
      <c r="K31" s="32"/>
    </row>
    <row r="32" spans="1:11" ht="183" customHeight="1">
      <c r="A32" s="32">
        <v>11</v>
      </c>
      <c r="B32" s="32" t="s">
        <v>20</v>
      </c>
      <c r="C32" s="32" t="s">
        <v>35</v>
      </c>
      <c r="D32" s="32" t="s">
        <v>36</v>
      </c>
      <c r="E32" s="32"/>
      <c r="F32" s="51">
        <v>31391590.66</v>
      </c>
      <c r="G32" s="51">
        <v>0</v>
      </c>
      <c r="H32" s="51">
        <v>28252431.594000001</v>
      </c>
      <c r="I32" s="714" t="s">
        <v>37</v>
      </c>
      <c r="J32" s="32"/>
      <c r="K32" s="32"/>
    </row>
    <row r="33" spans="1:11" ht="113.25" customHeight="1">
      <c r="A33" s="32">
        <v>12</v>
      </c>
      <c r="B33" s="32" t="s">
        <v>20</v>
      </c>
      <c r="C33" s="32" t="s">
        <v>35</v>
      </c>
      <c r="D33" s="32" t="s">
        <v>38</v>
      </c>
      <c r="E33" s="32"/>
      <c r="F33" s="51">
        <v>35312242.969999999</v>
      </c>
      <c r="G33" s="51">
        <v>0</v>
      </c>
      <c r="H33" s="51">
        <v>31781018.673</v>
      </c>
      <c r="I33" s="714"/>
      <c r="J33" s="32"/>
      <c r="K33" s="32"/>
    </row>
    <row r="34" spans="1:11" ht="119.25" customHeight="1">
      <c r="A34" s="32">
        <v>13</v>
      </c>
      <c r="B34" s="32" t="s">
        <v>20</v>
      </c>
      <c r="C34" s="32" t="s">
        <v>35</v>
      </c>
      <c r="D34" s="32" t="s">
        <v>39</v>
      </c>
      <c r="E34" s="32"/>
      <c r="F34" s="51">
        <v>9383037.6099999994</v>
      </c>
      <c r="G34" s="51">
        <v>0</v>
      </c>
      <c r="H34" s="51">
        <v>8444733.8489999995</v>
      </c>
      <c r="I34" s="714"/>
      <c r="J34" s="32"/>
      <c r="K34" s="32"/>
    </row>
    <row r="35" spans="1:11" ht="141" customHeight="1">
      <c r="A35" s="32">
        <v>14</v>
      </c>
      <c r="B35" s="32" t="s">
        <v>20</v>
      </c>
      <c r="C35" s="32" t="s">
        <v>35</v>
      </c>
      <c r="D35" s="32" t="s">
        <v>40</v>
      </c>
      <c r="E35" s="32"/>
      <c r="F35" s="51">
        <v>23217732.940000001</v>
      </c>
      <c r="G35" s="51">
        <v>0</v>
      </c>
      <c r="H35" s="51">
        <v>20895959.646000002</v>
      </c>
      <c r="I35" s="714"/>
      <c r="J35" s="32"/>
      <c r="K35" s="32"/>
    </row>
    <row r="36" spans="1:11" ht="116.25" customHeight="1">
      <c r="A36" s="32">
        <v>15</v>
      </c>
      <c r="B36" s="32" t="s">
        <v>20</v>
      </c>
      <c r="C36" s="32" t="s">
        <v>35</v>
      </c>
      <c r="D36" s="32" t="s">
        <v>41</v>
      </c>
      <c r="E36" s="32"/>
      <c r="F36" s="51">
        <v>18938039.539999999</v>
      </c>
      <c r="G36" s="51">
        <v>0</v>
      </c>
      <c r="H36" s="51">
        <v>17044235.585999999</v>
      </c>
      <c r="I36" s="714"/>
      <c r="J36" s="32"/>
      <c r="K36" s="32"/>
    </row>
    <row r="37" spans="1:11" ht="129.75" customHeight="1">
      <c r="A37" s="32">
        <v>16</v>
      </c>
      <c r="B37" s="32" t="s">
        <v>20</v>
      </c>
      <c r="C37" s="32" t="s">
        <v>35</v>
      </c>
      <c r="D37" s="32" t="s">
        <v>42</v>
      </c>
      <c r="E37" s="32"/>
      <c r="F37" s="51">
        <v>17727310.27</v>
      </c>
      <c r="G37" s="51">
        <v>0</v>
      </c>
      <c r="H37" s="51">
        <v>15954579.243000001</v>
      </c>
      <c r="I37" s="714"/>
      <c r="J37" s="32"/>
      <c r="K37" s="32"/>
    </row>
    <row r="38" spans="1:11" ht="97.5" customHeight="1">
      <c r="A38" s="32">
        <v>17</v>
      </c>
      <c r="B38" s="32" t="s">
        <v>20</v>
      </c>
      <c r="C38" s="32" t="s">
        <v>35</v>
      </c>
      <c r="D38" s="32" t="s">
        <v>43</v>
      </c>
      <c r="E38" s="32"/>
      <c r="F38" s="51">
        <v>4030046.01</v>
      </c>
      <c r="G38" s="51">
        <v>0</v>
      </c>
      <c r="H38" s="51">
        <v>3627041.409</v>
      </c>
      <c r="I38" s="714"/>
      <c r="J38" s="32"/>
      <c r="K38" s="32"/>
    </row>
    <row r="39" spans="1:11" ht="102.75" customHeight="1">
      <c r="A39" s="32">
        <v>18</v>
      </c>
      <c r="B39" s="32" t="s">
        <v>20</v>
      </c>
      <c r="C39" s="32" t="s">
        <v>44</v>
      </c>
      <c r="D39" s="32" t="s">
        <v>45</v>
      </c>
      <c r="E39" s="32"/>
      <c r="F39" s="51">
        <v>23701618.368000001</v>
      </c>
      <c r="G39" s="51">
        <v>0</v>
      </c>
      <c r="H39" s="51">
        <v>21331456.531199999</v>
      </c>
      <c r="I39" s="714" t="s">
        <v>46</v>
      </c>
      <c r="J39" s="32"/>
      <c r="K39" s="32"/>
    </row>
    <row r="40" spans="1:11" ht="114.75" customHeight="1">
      <c r="A40" s="32">
        <v>19</v>
      </c>
      <c r="B40" s="32" t="s">
        <v>20</v>
      </c>
      <c r="C40" s="32" t="s">
        <v>44</v>
      </c>
      <c r="D40" s="32" t="s">
        <v>47</v>
      </c>
      <c r="E40" s="32"/>
      <c r="F40" s="51">
        <v>14659116.588</v>
      </c>
      <c r="G40" s="51">
        <v>0</v>
      </c>
      <c r="H40" s="51">
        <v>13193204.929199999</v>
      </c>
      <c r="I40" s="714"/>
      <c r="J40" s="32"/>
      <c r="K40" s="32"/>
    </row>
    <row r="41" spans="1:11" ht="113.25" customHeight="1">
      <c r="A41" s="32">
        <v>20</v>
      </c>
      <c r="B41" s="32" t="s">
        <v>20</v>
      </c>
      <c r="C41" s="32" t="s">
        <v>44</v>
      </c>
      <c r="D41" s="32" t="s">
        <v>48</v>
      </c>
      <c r="E41" s="32"/>
      <c r="F41" s="51">
        <v>12263958.791999999</v>
      </c>
      <c r="G41" s="51">
        <v>0</v>
      </c>
      <c r="H41" s="51">
        <v>11037562.912799999</v>
      </c>
      <c r="I41" s="714"/>
      <c r="J41" s="32"/>
      <c r="K41" s="32"/>
    </row>
    <row r="42" spans="1:11" ht="105.75" customHeight="1">
      <c r="A42" s="32">
        <v>21</v>
      </c>
      <c r="B42" s="32" t="s">
        <v>20</v>
      </c>
      <c r="C42" s="32" t="s">
        <v>44</v>
      </c>
      <c r="D42" s="32" t="s">
        <v>49</v>
      </c>
      <c r="E42" s="32"/>
      <c r="F42" s="51">
        <v>6125454.9840000002</v>
      </c>
      <c r="G42" s="51">
        <v>0</v>
      </c>
      <c r="H42" s="51">
        <v>5512909.4856000002</v>
      </c>
      <c r="I42" s="714"/>
      <c r="J42" s="32"/>
      <c r="K42" s="32"/>
    </row>
    <row r="43" spans="1:11" ht="110.25" customHeight="1">
      <c r="A43" s="32">
        <v>22</v>
      </c>
      <c r="B43" s="32" t="s">
        <v>20</v>
      </c>
      <c r="C43" s="32" t="s">
        <v>44</v>
      </c>
      <c r="D43" s="32" t="s">
        <v>50</v>
      </c>
      <c r="E43" s="32"/>
      <c r="F43" s="51">
        <v>7610846.0520000001</v>
      </c>
      <c r="G43" s="51">
        <v>0</v>
      </c>
      <c r="H43" s="51">
        <v>6849761.4468</v>
      </c>
      <c r="I43" s="714"/>
      <c r="J43" s="32"/>
      <c r="K43" s="32"/>
    </row>
    <row r="44" spans="1:11" ht="56.4">
      <c r="A44" s="32">
        <v>23</v>
      </c>
      <c r="B44" s="32" t="s">
        <v>20</v>
      </c>
      <c r="C44" s="32" t="s">
        <v>51</v>
      </c>
      <c r="D44" s="32" t="s">
        <v>52</v>
      </c>
      <c r="E44" s="32"/>
      <c r="F44" s="715">
        <v>300000000</v>
      </c>
      <c r="G44" s="51"/>
      <c r="H44" s="51"/>
      <c r="I44" s="57"/>
      <c r="J44" s="32"/>
      <c r="K44" s="32"/>
    </row>
    <row r="45" spans="1:11" ht="56.4">
      <c r="A45" s="32">
        <v>24</v>
      </c>
      <c r="B45" s="32" t="s">
        <v>20</v>
      </c>
      <c r="C45" s="32" t="s">
        <v>51</v>
      </c>
      <c r="D45" s="32" t="s">
        <v>53</v>
      </c>
      <c r="E45" s="32"/>
      <c r="F45" s="715"/>
      <c r="G45" s="51"/>
      <c r="H45" s="51"/>
      <c r="I45" s="57"/>
      <c r="J45" s="32"/>
      <c r="K45" s="32"/>
    </row>
    <row r="46" spans="1:11" ht="56.4">
      <c r="A46" s="32">
        <v>25</v>
      </c>
      <c r="B46" s="32" t="s">
        <v>20</v>
      </c>
      <c r="C46" s="32" t="s">
        <v>51</v>
      </c>
      <c r="D46" s="32" t="s">
        <v>54</v>
      </c>
      <c r="E46" s="32"/>
      <c r="F46" s="715"/>
      <c r="G46" s="51"/>
      <c r="H46" s="51"/>
      <c r="I46" s="57"/>
      <c r="J46" s="32"/>
      <c r="K46" s="32"/>
    </row>
    <row r="47" spans="1:11" ht="56.4">
      <c r="A47" s="32">
        <v>26</v>
      </c>
      <c r="B47" s="32" t="s">
        <v>20</v>
      </c>
      <c r="C47" s="32" t="s">
        <v>51</v>
      </c>
      <c r="D47" s="32" t="s">
        <v>55</v>
      </c>
      <c r="E47" s="32"/>
      <c r="F47" s="715"/>
      <c r="G47" s="51"/>
      <c r="H47" s="51"/>
      <c r="I47" s="57"/>
      <c r="J47" s="32"/>
      <c r="K47" s="32"/>
    </row>
    <row r="48" spans="1:11" ht="56.4">
      <c r="A48" s="32">
        <v>27</v>
      </c>
      <c r="B48" s="32" t="s">
        <v>20</v>
      </c>
      <c r="C48" s="32" t="s">
        <v>51</v>
      </c>
      <c r="D48" s="32" t="s">
        <v>56</v>
      </c>
      <c r="E48" s="32"/>
      <c r="F48" s="715"/>
      <c r="G48" s="51"/>
      <c r="H48" s="51"/>
      <c r="I48" s="57"/>
      <c r="J48" s="32"/>
      <c r="K48" s="32"/>
    </row>
    <row r="49" spans="1:11" ht="56.4">
      <c r="A49" s="32">
        <v>28</v>
      </c>
      <c r="B49" s="32" t="s">
        <v>20</v>
      </c>
      <c r="C49" s="32" t="s">
        <v>57</v>
      </c>
      <c r="D49" s="32" t="s">
        <v>58</v>
      </c>
      <c r="E49" s="32"/>
      <c r="F49" s="715">
        <v>120000000</v>
      </c>
      <c r="G49" s="51"/>
      <c r="H49" s="51"/>
      <c r="I49" s="714" t="s">
        <v>59</v>
      </c>
      <c r="J49" s="32"/>
      <c r="K49" s="32"/>
    </row>
    <row r="50" spans="1:11" ht="56.4">
      <c r="A50" s="32">
        <v>29</v>
      </c>
      <c r="B50" s="32" t="s">
        <v>20</v>
      </c>
      <c r="C50" s="32" t="s">
        <v>57</v>
      </c>
      <c r="D50" s="32" t="s">
        <v>60</v>
      </c>
      <c r="E50" s="32"/>
      <c r="F50" s="715"/>
      <c r="G50" s="51"/>
      <c r="H50" s="51"/>
      <c r="I50" s="714"/>
      <c r="J50" s="32"/>
      <c r="K50" s="32"/>
    </row>
    <row r="51" spans="1:11" ht="56.4">
      <c r="A51" s="32">
        <v>30</v>
      </c>
      <c r="B51" s="32" t="s">
        <v>20</v>
      </c>
      <c r="C51" s="32" t="s">
        <v>57</v>
      </c>
      <c r="D51" s="32" t="s">
        <v>61</v>
      </c>
      <c r="E51" s="32"/>
      <c r="F51" s="715"/>
      <c r="G51" s="51"/>
      <c r="H51" s="51"/>
      <c r="I51" s="714"/>
      <c r="J51" s="32"/>
      <c r="K51" s="32"/>
    </row>
    <row r="52" spans="1:11" ht="56.4">
      <c r="A52" s="32">
        <v>31</v>
      </c>
      <c r="B52" s="32" t="s">
        <v>20</v>
      </c>
      <c r="C52" s="32" t="s">
        <v>57</v>
      </c>
      <c r="D52" s="32" t="s">
        <v>62</v>
      </c>
      <c r="E52" s="32"/>
      <c r="F52" s="715"/>
      <c r="G52" s="51"/>
      <c r="H52" s="51"/>
      <c r="I52" s="714"/>
      <c r="J52" s="32"/>
      <c r="K52" s="32"/>
    </row>
    <row r="53" spans="1:11" ht="56.4">
      <c r="A53" s="32">
        <v>32</v>
      </c>
      <c r="B53" s="32" t="s">
        <v>20</v>
      </c>
      <c r="C53" s="32" t="s">
        <v>57</v>
      </c>
      <c r="D53" s="32" t="s">
        <v>63</v>
      </c>
      <c r="E53" s="32"/>
      <c r="F53" s="715"/>
      <c r="G53" s="51"/>
      <c r="H53" s="51"/>
      <c r="I53" s="714"/>
      <c r="J53" s="32"/>
      <c r="K53" s="32"/>
    </row>
    <row r="54" spans="1:11" ht="56.4">
      <c r="A54" s="32">
        <v>33</v>
      </c>
      <c r="B54" s="32" t="s">
        <v>20</v>
      </c>
      <c r="C54" s="32" t="s">
        <v>57</v>
      </c>
      <c r="D54" s="32" t="s">
        <v>64</v>
      </c>
      <c r="E54" s="32"/>
      <c r="F54" s="715"/>
      <c r="G54" s="51"/>
      <c r="H54" s="51"/>
      <c r="I54" s="714"/>
      <c r="J54" s="32"/>
      <c r="K54" s="32"/>
    </row>
    <row r="55" spans="1:11" ht="56.4">
      <c r="A55" s="32">
        <v>34</v>
      </c>
      <c r="B55" s="32" t="s">
        <v>20</v>
      </c>
      <c r="C55" s="32" t="s">
        <v>57</v>
      </c>
      <c r="D55" s="32" t="s">
        <v>65</v>
      </c>
      <c r="E55" s="32"/>
      <c r="F55" s="715"/>
      <c r="G55" s="51"/>
      <c r="H55" s="51"/>
      <c r="I55" s="714"/>
      <c r="J55" s="32"/>
      <c r="K55" s="32"/>
    </row>
    <row r="56" spans="1:11" ht="56.4">
      <c r="A56" s="32">
        <v>35</v>
      </c>
      <c r="B56" s="32" t="s">
        <v>20</v>
      </c>
      <c r="C56" s="32" t="s">
        <v>57</v>
      </c>
      <c r="D56" s="32" t="s">
        <v>66</v>
      </c>
      <c r="E56" s="32"/>
      <c r="F56" s="715"/>
      <c r="G56" s="51"/>
      <c r="H56" s="51"/>
      <c r="I56" s="714"/>
      <c r="J56" s="32"/>
      <c r="K56" s="32"/>
    </row>
    <row r="57" spans="1:11" ht="56.4">
      <c r="A57" s="32">
        <v>36</v>
      </c>
      <c r="B57" s="32" t="s">
        <v>20</v>
      </c>
      <c r="C57" s="32" t="s">
        <v>57</v>
      </c>
      <c r="D57" s="32" t="s">
        <v>67</v>
      </c>
      <c r="E57" s="32"/>
      <c r="F57" s="715"/>
      <c r="G57" s="51"/>
      <c r="H57" s="51"/>
      <c r="I57" s="714"/>
      <c r="J57" s="32"/>
      <c r="K57" s="32"/>
    </row>
    <row r="58" spans="1:11" ht="56.4">
      <c r="A58" s="32">
        <v>37</v>
      </c>
      <c r="B58" s="32" t="s">
        <v>20</v>
      </c>
      <c r="C58" s="32" t="s">
        <v>57</v>
      </c>
      <c r="D58" s="32" t="s">
        <v>68</v>
      </c>
      <c r="E58" s="32"/>
      <c r="F58" s="715"/>
      <c r="G58" s="51"/>
      <c r="H58" s="51"/>
      <c r="I58" s="714"/>
      <c r="J58" s="32"/>
      <c r="K58" s="32"/>
    </row>
    <row r="59" spans="1:11" ht="56.4">
      <c r="A59" s="32">
        <v>38</v>
      </c>
      <c r="B59" s="32" t="s">
        <v>20</v>
      </c>
      <c r="C59" s="32" t="s">
        <v>57</v>
      </c>
      <c r="D59" s="32" t="s">
        <v>69</v>
      </c>
      <c r="E59" s="32"/>
      <c r="F59" s="715"/>
      <c r="G59" s="51"/>
      <c r="H59" s="51"/>
      <c r="I59" s="714"/>
      <c r="J59" s="32"/>
      <c r="K59" s="32"/>
    </row>
    <row r="60" spans="1:11" ht="56.4">
      <c r="A60" s="32">
        <v>39</v>
      </c>
      <c r="B60" s="32" t="s">
        <v>20</v>
      </c>
      <c r="C60" s="32" t="s">
        <v>57</v>
      </c>
      <c r="D60" s="32" t="s">
        <v>70</v>
      </c>
      <c r="E60" s="32"/>
      <c r="F60" s="715"/>
      <c r="G60" s="51"/>
      <c r="H60" s="51"/>
      <c r="I60" s="714"/>
      <c r="J60" s="32"/>
      <c r="K60" s="32"/>
    </row>
    <row r="61" spans="1:11" ht="56.4">
      <c r="A61" s="32">
        <v>40</v>
      </c>
      <c r="B61" s="32" t="s">
        <v>20</v>
      </c>
      <c r="C61" s="32" t="s">
        <v>57</v>
      </c>
      <c r="D61" s="32" t="s">
        <v>71</v>
      </c>
      <c r="E61" s="32"/>
      <c r="F61" s="715"/>
      <c r="G61" s="51"/>
      <c r="H61" s="51"/>
      <c r="I61" s="714"/>
      <c r="J61" s="32"/>
      <c r="K61" s="32"/>
    </row>
  </sheetData>
  <mergeCells count="37">
    <mergeCell ref="C8:D8"/>
    <mergeCell ref="A11:K11"/>
    <mergeCell ref="F12:H12"/>
    <mergeCell ref="J12:K12"/>
    <mergeCell ref="A12:A13"/>
    <mergeCell ref="C12:C13"/>
    <mergeCell ref="E12:E13"/>
    <mergeCell ref="D12:D13"/>
    <mergeCell ref="B12:B13"/>
    <mergeCell ref="I12:I13"/>
    <mergeCell ref="A14:A15"/>
    <mergeCell ref="A20:A24"/>
    <mergeCell ref="A26:A29"/>
    <mergeCell ref="B14:B15"/>
    <mergeCell ref="B20:B24"/>
    <mergeCell ref="B26:B29"/>
    <mergeCell ref="C14:C15"/>
    <mergeCell ref="C20:C24"/>
    <mergeCell ref="C26:C29"/>
    <mergeCell ref="D14:D15"/>
    <mergeCell ref="D20:D24"/>
    <mergeCell ref="D26:D29"/>
    <mergeCell ref="F14:F15"/>
    <mergeCell ref="F20:F25"/>
    <mergeCell ref="F26:F27"/>
    <mergeCell ref="F44:F48"/>
    <mergeCell ref="F49:F61"/>
    <mergeCell ref="I32:I38"/>
    <mergeCell ref="I39:I43"/>
    <mergeCell ref="I49:I61"/>
    <mergeCell ref="G14:G15"/>
    <mergeCell ref="G26:G27"/>
    <mergeCell ref="H14:H15"/>
    <mergeCell ref="H26:H27"/>
    <mergeCell ref="I14:I18"/>
    <mergeCell ref="I20:I25"/>
    <mergeCell ref="I26:I29"/>
  </mergeCells>
  <pageMargins left="0.196850393700787" right="0.196850393700787" top="7.8740157480315001E-2" bottom="0.196850393700787" header="0.118110236220472" footer="0.118110236220472"/>
  <pageSetup paperSize="9" scale="36" fitToHeight="0" orientation="landscape"/>
  <headerFooter>
    <oddFooter>&amp;C&amp;P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3"/>
  <sheetViews>
    <sheetView topLeftCell="A8" zoomScale="70" zoomScaleNormal="70" workbookViewId="0">
      <selection activeCell="E11" sqref="E11"/>
    </sheetView>
  </sheetViews>
  <sheetFormatPr defaultColWidth="9.109375" defaultRowHeight="15.6"/>
  <cols>
    <col min="1" max="1" width="4.77734375" style="64" customWidth="1"/>
    <col min="2" max="2" width="26.109375" style="65" customWidth="1"/>
    <col min="3" max="3" width="22.33203125" style="65" customWidth="1"/>
    <col min="4" max="4" width="20.109375" style="65" customWidth="1"/>
    <col min="5" max="5" width="29.44140625" style="65" customWidth="1"/>
    <col min="6" max="6" width="62.33203125" style="66" customWidth="1"/>
    <col min="7" max="7" width="25.109375" style="66" customWidth="1"/>
    <col min="8" max="8" width="29.44140625" style="65" customWidth="1"/>
    <col min="9" max="13" width="9.44140625" style="67" hidden="1" customWidth="1"/>
    <col min="14" max="14" width="29" style="67" customWidth="1"/>
    <col min="15" max="15" width="20.44140625" style="67" customWidth="1"/>
    <col min="16" max="16" width="22.77734375" style="68" customWidth="1"/>
    <col min="17" max="17" width="20" style="68" customWidth="1"/>
    <col min="18" max="18" width="17.109375" style="68" customWidth="1"/>
    <col min="19" max="19" width="9.44140625" style="68" hidden="1" customWidth="1"/>
    <col min="20" max="20" width="9.44140625" style="69" hidden="1" customWidth="1"/>
    <col min="21" max="22" width="9.44140625" style="64" hidden="1" customWidth="1"/>
    <col min="23" max="27" width="9.44140625" style="68" customWidth="1"/>
    <col min="28" max="16384" width="9.109375" style="68"/>
  </cols>
  <sheetData>
    <row r="1" spans="1:23" s="60" customFormat="1" ht="39" customHeight="1">
      <c r="A1" s="896" t="s">
        <v>714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74"/>
      <c r="V1" s="74"/>
    </row>
    <row r="2" spans="1:23" s="61" customFormat="1" ht="156">
      <c r="A2" s="8" t="s">
        <v>223</v>
      </c>
      <c r="B2" s="8" t="s">
        <v>715</v>
      </c>
      <c r="C2" s="8" t="s">
        <v>716</v>
      </c>
      <c r="D2" s="8" t="s">
        <v>717</v>
      </c>
      <c r="E2" s="8" t="s">
        <v>73</v>
      </c>
      <c r="F2" s="8" t="s">
        <v>225</v>
      </c>
      <c r="G2" s="8" t="s">
        <v>718</v>
      </c>
      <c r="H2" s="8" t="s">
        <v>719</v>
      </c>
      <c r="I2" s="894" t="s">
        <v>720</v>
      </c>
      <c r="J2" s="894"/>
      <c r="K2" s="894"/>
      <c r="L2" s="894"/>
      <c r="M2" s="894"/>
      <c r="N2" s="83" t="s">
        <v>721</v>
      </c>
      <c r="O2" s="83" t="s">
        <v>868</v>
      </c>
      <c r="P2" s="8" t="s">
        <v>767</v>
      </c>
      <c r="Q2" s="8" t="s">
        <v>768</v>
      </c>
      <c r="R2" s="8" t="s">
        <v>769</v>
      </c>
      <c r="S2" s="8" t="s">
        <v>726</v>
      </c>
      <c r="T2" s="73" t="s">
        <v>727</v>
      </c>
      <c r="U2" s="90" t="s">
        <v>728</v>
      </c>
      <c r="V2" s="90" t="s">
        <v>729</v>
      </c>
    </row>
    <row r="3" spans="1:23" ht="19.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8</v>
      </c>
      <c r="T3" s="10">
        <v>6</v>
      </c>
      <c r="U3" s="91">
        <v>14</v>
      </c>
      <c r="V3" s="91">
        <v>15</v>
      </c>
      <c r="W3" s="92"/>
    </row>
    <row r="4" spans="1:23" ht="34.5" customHeight="1">
      <c r="A4" s="894" t="s">
        <v>730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93"/>
      <c r="V4" s="93"/>
      <c r="W4" s="60"/>
    </row>
    <row r="5" spans="1:23" s="62" customFormat="1" ht="142.5" customHeight="1">
      <c r="A5" s="70">
        <v>1</v>
      </c>
      <c r="B5" s="71" t="s">
        <v>75</v>
      </c>
      <c r="C5" s="72" t="s">
        <v>731</v>
      </c>
      <c r="D5" s="72" t="s">
        <v>732</v>
      </c>
      <c r="E5" s="72" t="s">
        <v>733</v>
      </c>
      <c r="F5" s="76" t="s">
        <v>734</v>
      </c>
      <c r="G5" s="77" t="s">
        <v>735</v>
      </c>
      <c r="H5" s="78">
        <v>44743</v>
      </c>
      <c r="I5" s="81"/>
      <c r="J5" s="81"/>
      <c r="K5" s="81"/>
      <c r="L5" s="81"/>
      <c r="M5" s="81"/>
      <c r="N5" s="81"/>
      <c r="O5" s="84">
        <f>SUM(P5:R5)</f>
        <v>51.78</v>
      </c>
      <c r="P5" s="70" t="s">
        <v>213</v>
      </c>
      <c r="Q5" s="87">
        <v>51.78</v>
      </c>
      <c r="R5" s="70" t="s">
        <v>213</v>
      </c>
      <c r="S5" s="84" t="s">
        <v>736</v>
      </c>
      <c r="T5" s="84" t="s">
        <v>737</v>
      </c>
      <c r="U5" s="94"/>
      <c r="V5" s="95"/>
      <c r="W5" s="63"/>
    </row>
    <row r="6" spans="1:23" s="63" customFormat="1" ht="64.5" customHeight="1">
      <c r="A6" s="897" t="s">
        <v>738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96"/>
      <c r="V6" s="96"/>
    </row>
    <row r="7" spans="1:23" s="63" customFormat="1" ht="73.5" customHeight="1">
      <c r="A7" s="70">
        <v>1</v>
      </c>
      <c r="B7" s="71" t="s">
        <v>739</v>
      </c>
      <c r="C7" s="72" t="s">
        <v>740</v>
      </c>
      <c r="D7" s="71" t="s">
        <v>732</v>
      </c>
      <c r="E7" s="71" t="s">
        <v>741</v>
      </c>
      <c r="F7" s="13" t="s">
        <v>742</v>
      </c>
      <c r="G7" s="71" t="s">
        <v>743</v>
      </c>
      <c r="H7" s="78">
        <v>44774</v>
      </c>
      <c r="I7" s="81"/>
      <c r="J7" s="81"/>
      <c r="K7" s="81"/>
      <c r="L7" s="81"/>
      <c r="M7" s="81"/>
      <c r="N7" s="81"/>
      <c r="O7" s="85">
        <f t="shared" ref="O7:O13" si="0">SUM(P7:R7)</f>
        <v>151.69999999999999</v>
      </c>
      <c r="P7" s="70" t="s">
        <v>213</v>
      </c>
      <c r="Q7" s="899">
        <v>151.69999999999999</v>
      </c>
      <c r="R7" s="899"/>
      <c r="S7" s="84" t="s">
        <v>736</v>
      </c>
      <c r="T7" s="70" t="s">
        <v>744</v>
      </c>
      <c r="U7" s="97"/>
      <c r="V7" s="98"/>
    </row>
    <row r="8" spans="1:23" s="63" customFormat="1" ht="127.95" customHeight="1">
      <c r="A8" s="70">
        <v>2</v>
      </c>
      <c r="B8" s="71" t="s">
        <v>739</v>
      </c>
      <c r="C8" s="72" t="s">
        <v>745</v>
      </c>
      <c r="D8" s="71" t="s">
        <v>732</v>
      </c>
      <c r="E8" s="72" t="s">
        <v>195</v>
      </c>
      <c r="F8" s="13" t="s">
        <v>746</v>
      </c>
      <c r="G8" s="72" t="s">
        <v>747</v>
      </c>
      <c r="H8" s="78">
        <v>44757</v>
      </c>
      <c r="I8" s="81"/>
      <c r="J8" s="81"/>
      <c r="K8" s="81"/>
      <c r="L8" s="81"/>
      <c r="M8" s="81"/>
      <c r="N8" s="81"/>
      <c r="O8" s="85">
        <f t="shared" si="0"/>
        <v>116.08</v>
      </c>
      <c r="P8" s="70" t="s">
        <v>213</v>
      </c>
      <c r="Q8" s="893">
        <v>116.08</v>
      </c>
      <c r="R8" s="893"/>
      <c r="S8" s="88"/>
      <c r="T8" s="70" t="s">
        <v>744</v>
      </c>
      <c r="U8" s="99"/>
      <c r="V8" s="70"/>
    </row>
    <row r="9" spans="1:23" ht="69.75" customHeight="1">
      <c r="A9" s="894" t="s">
        <v>752</v>
      </c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100"/>
      <c r="V9" s="100"/>
    </row>
    <row r="10" spans="1:23" s="63" customFormat="1" ht="64.5" customHeight="1">
      <c r="A10" s="70">
        <v>1</v>
      </c>
      <c r="B10" s="71" t="s">
        <v>752</v>
      </c>
      <c r="C10" s="71" t="s">
        <v>51</v>
      </c>
      <c r="D10" s="71" t="s">
        <v>189</v>
      </c>
      <c r="E10" s="71" t="s">
        <v>135</v>
      </c>
      <c r="F10" s="13" t="s">
        <v>753</v>
      </c>
      <c r="G10" s="71" t="s">
        <v>754</v>
      </c>
      <c r="H10" s="78" t="s">
        <v>755</v>
      </c>
      <c r="I10" s="81"/>
      <c r="J10" s="81"/>
      <c r="K10" s="81"/>
      <c r="L10" s="81"/>
      <c r="M10" s="81"/>
      <c r="N10" s="81"/>
      <c r="O10" s="85">
        <f t="shared" si="0"/>
        <v>0</v>
      </c>
      <c r="P10" s="85">
        <v>0</v>
      </c>
      <c r="Q10" s="85">
        <v>0</v>
      </c>
      <c r="R10" s="85">
        <v>0</v>
      </c>
      <c r="S10" s="84" t="s">
        <v>736</v>
      </c>
      <c r="T10" s="84" t="s">
        <v>756</v>
      </c>
      <c r="U10" s="98"/>
      <c r="V10" s="98"/>
    </row>
    <row r="11" spans="1:23" s="63" customFormat="1" ht="68.25" customHeight="1">
      <c r="A11" s="70">
        <v>2</v>
      </c>
      <c r="B11" s="71" t="s">
        <v>752</v>
      </c>
      <c r="C11" s="71" t="s">
        <v>51</v>
      </c>
      <c r="D11" s="71" t="s">
        <v>189</v>
      </c>
      <c r="E11" s="71" t="s">
        <v>135</v>
      </c>
      <c r="F11" s="13" t="s">
        <v>757</v>
      </c>
      <c r="G11" s="13" t="s">
        <v>758</v>
      </c>
      <c r="H11" s="78" t="s">
        <v>759</v>
      </c>
      <c r="I11" s="81"/>
      <c r="J11" s="81"/>
      <c r="K11" s="81"/>
      <c r="L11" s="81"/>
      <c r="M11" s="81"/>
      <c r="N11" s="81"/>
      <c r="O11" s="85">
        <f t="shared" si="0"/>
        <v>165.09</v>
      </c>
      <c r="P11" s="85">
        <v>0</v>
      </c>
      <c r="Q11" s="85">
        <f>127.09+38</f>
        <v>165.09</v>
      </c>
      <c r="R11" s="70" t="s">
        <v>213</v>
      </c>
      <c r="S11" s="84" t="s">
        <v>736</v>
      </c>
      <c r="T11" s="70" t="s">
        <v>744</v>
      </c>
      <c r="U11" s="70"/>
      <c r="V11" s="70"/>
    </row>
    <row r="12" spans="1:23" s="63" customFormat="1" ht="81" customHeight="1">
      <c r="A12" s="70">
        <v>3</v>
      </c>
      <c r="B12" s="71" t="s">
        <v>752</v>
      </c>
      <c r="C12" s="71" t="s">
        <v>44</v>
      </c>
      <c r="D12" s="71" t="s">
        <v>189</v>
      </c>
      <c r="E12" s="71" t="s">
        <v>162</v>
      </c>
      <c r="F12" s="13" t="s">
        <v>760</v>
      </c>
      <c r="G12" s="13" t="s">
        <v>761</v>
      </c>
      <c r="H12" s="78">
        <v>44651</v>
      </c>
      <c r="I12" s="81"/>
      <c r="J12" s="81"/>
      <c r="K12" s="81"/>
      <c r="L12" s="81"/>
      <c r="M12" s="81"/>
      <c r="N12" s="81"/>
      <c r="O12" s="85">
        <f t="shared" si="0"/>
        <v>139.46</v>
      </c>
      <c r="P12" s="86">
        <v>128.71100000000001</v>
      </c>
      <c r="Q12" s="86">
        <v>10.749000000000001</v>
      </c>
      <c r="R12" s="70" t="s">
        <v>213</v>
      </c>
      <c r="S12" s="84" t="s">
        <v>736</v>
      </c>
      <c r="T12" s="70" t="s">
        <v>744</v>
      </c>
      <c r="U12" s="70">
        <v>1</v>
      </c>
      <c r="V12" s="70"/>
    </row>
    <row r="13" spans="1:23" s="62" customFormat="1" ht="101.25" customHeight="1">
      <c r="A13" s="70">
        <v>4</v>
      </c>
      <c r="B13" s="71" t="s">
        <v>752</v>
      </c>
      <c r="C13" s="71" t="s">
        <v>35</v>
      </c>
      <c r="D13" s="71" t="s">
        <v>189</v>
      </c>
      <c r="E13" s="71" t="s">
        <v>174</v>
      </c>
      <c r="F13" s="13" t="s">
        <v>762</v>
      </c>
      <c r="G13" s="13" t="s">
        <v>763</v>
      </c>
      <c r="H13" s="79">
        <v>44926</v>
      </c>
      <c r="I13" s="81"/>
      <c r="J13" s="81"/>
      <c r="K13" s="81"/>
      <c r="L13" s="81"/>
      <c r="M13" s="81"/>
      <c r="N13" s="84"/>
      <c r="O13" s="85">
        <f t="shared" si="0"/>
        <v>289.31400000000002</v>
      </c>
      <c r="P13" s="87">
        <v>283.52800000000002</v>
      </c>
      <c r="Q13" s="87">
        <v>5.7859999999999996</v>
      </c>
      <c r="R13" s="70" t="s">
        <v>213</v>
      </c>
      <c r="S13" s="84" t="s">
        <v>736</v>
      </c>
      <c r="T13" s="84" t="s">
        <v>764</v>
      </c>
      <c r="U13" s="70">
        <v>1</v>
      </c>
      <c r="V13" s="70"/>
      <c r="W13" s="63"/>
    </row>
    <row r="14" spans="1:23">
      <c r="A14" s="74"/>
      <c r="B14" s="75"/>
      <c r="C14" s="75"/>
      <c r="D14" s="75"/>
      <c r="E14" s="75"/>
      <c r="F14" s="80"/>
      <c r="G14" s="80"/>
      <c r="H14" s="75"/>
      <c r="I14" s="82"/>
      <c r="J14" s="82"/>
      <c r="K14" s="82"/>
      <c r="L14" s="82"/>
      <c r="M14" s="82"/>
      <c r="N14" s="82"/>
      <c r="O14" s="82"/>
      <c r="P14" s="60"/>
      <c r="Q14" s="60"/>
      <c r="R14" s="60"/>
      <c r="S14" s="60"/>
      <c r="T14" s="89"/>
      <c r="U14" s="74"/>
      <c r="V14" s="74"/>
    </row>
    <row r="15" spans="1:23">
      <c r="A15" s="74"/>
      <c r="B15" s="75"/>
      <c r="C15" s="75"/>
      <c r="D15" s="75"/>
      <c r="E15" s="75"/>
      <c r="F15" s="80"/>
      <c r="G15" s="80"/>
      <c r="H15" s="75"/>
      <c r="I15" s="82"/>
      <c r="J15" s="82"/>
      <c r="K15" s="82"/>
      <c r="L15" s="82"/>
      <c r="M15" s="82"/>
      <c r="N15" s="82"/>
      <c r="O15" s="82"/>
      <c r="P15" s="60"/>
      <c r="Q15" s="60"/>
      <c r="R15" s="60"/>
      <c r="S15" s="60"/>
      <c r="T15" s="89"/>
      <c r="U15" s="74"/>
      <c r="V15" s="74"/>
    </row>
    <row r="16" spans="1:23">
      <c r="A16" s="74"/>
      <c r="B16" s="75"/>
      <c r="C16" s="75"/>
      <c r="D16" s="75"/>
      <c r="E16" s="75"/>
      <c r="F16" s="80"/>
      <c r="G16" s="80"/>
      <c r="H16" s="75"/>
      <c r="I16" s="82"/>
      <c r="J16" s="82"/>
      <c r="K16" s="82"/>
      <c r="L16" s="82"/>
      <c r="M16" s="82"/>
      <c r="N16" s="82"/>
      <c r="O16" s="82"/>
      <c r="P16" s="60"/>
      <c r="Q16" s="60"/>
      <c r="R16" s="60"/>
      <c r="S16" s="60"/>
      <c r="T16" s="89"/>
      <c r="U16" s="74"/>
      <c r="V16" s="74"/>
    </row>
    <row r="17" spans="1:22">
      <c r="A17" s="74"/>
      <c r="B17" s="75"/>
      <c r="C17" s="75"/>
      <c r="D17" s="75"/>
      <c r="E17" s="75"/>
      <c r="F17" s="80"/>
      <c r="G17" s="80"/>
      <c r="H17" s="75"/>
      <c r="I17" s="82"/>
      <c r="J17" s="82"/>
      <c r="K17" s="82"/>
      <c r="L17" s="82"/>
      <c r="M17" s="82"/>
      <c r="N17" s="82"/>
      <c r="O17" s="82"/>
      <c r="P17" s="60"/>
      <c r="Q17" s="60"/>
      <c r="R17" s="60"/>
      <c r="S17" s="60"/>
      <c r="T17" s="89"/>
      <c r="U17" s="74"/>
      <c r="V17" s="74"/>
    </row>
    <row r="18" spans="1:22">
      <c r="A18" s="74"/>
      <c r="B18" s="75"/>
      <c r="C18" s="75"/>
      <c r="D18" s="75"/>
      <c r="E18" s="75"/>
      <c r="F18" s="80"/>
      <c r="G18" s="80"/>
      <c r="H18" s="75"/>
      <c r="I18" s="82"/>
      <c r="J18" s="82"/>
      <c r="K18" s="82"/>
      <c r="L18" s="82"/>
      <c r="M18" s="82"/>
      <c r="N18" s="82"/>
      <c r="O18" s="82"/>
      <c r="P18" s="60"/>
      <c r="Q18" s="60"/>
      <c r="R18" s="60"/>
      <c r="S18" s="60"/>
      <c r="T18" s="89"/>
      <c r="U18" s="74"/>
      <c r="V18" s="74"/>
    </row>
    <row r="19" spans="1:22">
      <c r="A19" s="74"/>
      <c r="B19" s="75"/>
      <c r="C19" s="75"/>
      <c r="D19" s="75"/>
      <c r="E19" s="75"/>
      <c r="F19" s="80"/>
      <c r="G19" s="80"/>
      <c r="H19" s="75"/>
      <c r="I19" s="82"/>
      <c r="J19" s="82"/>
      <c r="K19" s="82"/>
      <c r="L19" s="82"/>
      <c r="M19" s="82"/>
      <c r="N19" s="82"/>
      <c r="O19" s="82"/>
      <c r="P19" s="60"/>
      <c r="Q19" s="60"/>
      <c r="R19" s="60"/>
      <c r="S19" s="60"/>
      <c r="T19" s="89"/>
      <c r="U19" s="74"/>
      <c r="V19" s="74"/>
    </row>
    <row r="20" spans="1:22">
      <c r="A20" s="74"/>
      <c r="B20" s="75"/>
      <c r="C20" s="75"/>
      <c r="D20" s="75"/>
      <c r="E20" s="75"/>
      <c r="F20" s="80"/>
      <c r="G20" s="80"/>
      <c r="H20" s="75"/>
      <c r="I20" s="82"/>
      <c r="J20" s="82"/>
      <c r="K20" s="82"/>
      <c r="L20" s="82"/>
      <c r="M20" s="82"/>
      <c r="N20" s="82"/>
      <c r="O20" s="82"/>
      <c r="P20" s="60"/>
      <c r="Q20" s="60"/>
      <c r="R20" s="60"/>
      <c r="S20" s="60"/>
      <c r="T20" s="89"/>
      <c r="U20" s="74"/>
      <c r="V20" s="74"/>
    </row>
    <row r="21" spans="1:22">
      <c r="A21" s="74"/>
      <c r="B21" s="75"/>
      <c r="C21" s="75"/>
      <c r="D21" s="75"/>
      <c r="E21" s="75"/>
      <c r="F21" s="80"/>
      <c r="G21" s="80"/>
      <c r="H21" s="75"/>
      <c r="I21" s="82"/>
      <c r="J21" s="82"/>
      <c r="K21" s="82"/>
      <c r="L21" s="82"/>
      <c r="M21" s="82"/>
      <c r="N21" s="82"/>
      <c r="O21" s="82"/>
      <c r="P21" s="60"/>
      <c r="Q21" s="60"/>
      <c r="R21" s="60"/>
      <c r="S21" s="60"/>
      <c r="T21" s="89"/>
      <c r="U21" s="74"/>
      <c r="V21" s="74"/>
    </row>
    <row r="22" spans="1:22">
      <c r="A22" s="74"/>
      <c r="B22" s="75"/>
      <c r="C22" s="75"/>
      <c r="D22" s="75"/>
      <c r="E22" s="75"/>
      <c r="F22" s="80"/>
      <c r="G22" s="80"/>
      <c r="H22" s="75"/>
      <c r="I22" s="82"/>
      <c r="J22" s="82"/>
      <c r="K22" s="82"/>
      <c r="L22" s="82"/>
      <c r="M22" s="82"/>
      <c r="N22" s="82"/>
      <c r="O22" s="82"/>
      <c r="P22" s="60"/>
      <c r="Q22" s="60"/>
      <c r="R22" s="60"/>
      <c r="S22" s="60"/>
      <c r="T22" s="89"/>
      <c r="U22" s="74"/>
      <c r="V22" s="74"/>
    </row>
    <row r="23" spans="1:22">
      <c r="A23" s="74"/>
      <c r="B23" s="75"/>
      <c r="C23" s="75"/>
      <c r="D23" s="75"/>
      <c r="E23" s="75"/>
      <c r="F23" s="80"/>
      <c r="G23" s="80"/>
      <c r="H23" s="75"/>
      <c r="I23" s="82"/>
      <c r="J23" s="82"/>
      <c r="K23" s="82"/>
      <c r="L23" s="82"/>
      <c r="M23" s="82"/>
      <c r="N23" s="82"/>
      <c r="O23" s="82"/>
      <c r="P23" s="60"/>
      <c r="Q23" s="60"/>
      <c r="R23" s="60"/>
      <c r="S23" s="60"/>
      <c r="T23" s="89"/>
      <c r="U23" s="74"/>
      <c r="V23" s="74"/>
    </row>
    <row r="24" spans="1:22">
      <c r="A24" s="74"/>
      <c r="B24" s="75"/>
      <c r="C24" s="75"/>
      <c r="D24" s="75"/>
      <c r="E24" s="75"/>
      <c r="F24" s="80"/>
      <c r="G24" s="80"/>
      <c r="H24" s="75"/>
      <c r="I24" s="82"/>
      <c r="J24" s="82"/>
      <c r="K24" s="82"/>
      <c r="L24" s="82"/>
      <c r="M24" s="82"/>
      <c r="N24" s="82"/>
      <c r="O24" s="82"/>
      <c r="P24" s="60"/>
      <c r="Q24" s="60"/>
      <c r="R24" s="60"/>
      <c r="S24" s="60"/>
      <c r="T24" s="89"/>
      <c r="U24" s="74"/>
      <c r="V24" s="74"/>
    </row>
    <row r="25" spans="1:22">
      <c r="A25" s="74"/>
      <c r="B25" s="75"/>
      <c r="C25" s="75"/>
      <c r="D25" s="75"/>
      <c r="E25" s="75"/>
      <c r="F25" s="80"/>
      <c r="G25" s="80"/>
      <c r="H25" s="75"/>
      <c r="I25" s="82"/>
      <c r="J25" s="82"/>
      <c r="K25" s="82"/>
      <c r="L25" s="82"/>
      <c r="M25" s="82"/>
      <c r="N25" s="82"/>
      <c r="O25" s="82"/>
      <c r="P25" s="60"/>
      <c r="Q25" s="60"/>
      <c r="R25" s="60"/>
      <c r="S25" s="60"/>
      <c r="T25" s="89"/>
      <c r="U25" s="74"/>
      <c r="V25" s="74"/>
    </row>
    <row r="26" spans="1:22">
      <c r="A26" s="74"/>
      <c r="B26" s="75"/>
      <c r="C26" s="75"/>
      <c r="D26" s="75"/>
      <c r="E26" s="75"/>
      <c r="F26" s="80"/>
      <c r="G26" s="80"/>
      <c r="H26" s="75"/>
      <c r="I26" s="82"/>
      <c r="J26" s="82"/>
      <c r="K26" s="82"/>
      <c r="L26" s="82"/>
      <c r="M26" s="82"/>
      <c r="N26" s="82"/>
      <c r="O26" s="82"/>
      <c r="P26" s="60"/>
      <c r="Q26" s="60"/>
      <c r="R26" s="60"/>
      <c r="S26" s="60"/>
      <c r="T26" s="89"/>
      <c r="U26" s="74"/>
      <c r="V26" s="74"/>
    </row>
    <row r="27" spans="1:22">
      <c r="A27" s="74"/>
      <c r="B27" s="75"/>
      <c r="C27" s="75"/>
      <c r="D27" s="75"/>
      <c r="E27" s="75"/>
      <c r="F27" s="80"/>
      <c r="G27" s="80"/>
      <c r="H27" s="75"/>
      <c r="I27" s="82"/>
      <c r="J27" s="82"/>
      <c r="K27" s="82"/>
      <c r="L27" s="82"/>
      <c r="M27" s="82"/>
      <c r="N27" s="82"/>
      <c r="O27" s="82"/>
      <c r="P27" s="60"/>
      <c r="Q27" s="60"/>
      <c r="R27" s="60"/>
      <c r="S27" s="60"/>
      <c r="T27" s="89"/>
      <c r="U27" s="74"/>
      <c r="V27" s="74"/>
    </row>
    <row r="28" spans="1:22">
      <c r="A28" s="74"/>
      <c r="B28" s="75"/>
      <c r="C28" s="75"/>
      <c r="D28" s="75"/>
      <c r="E28" s="75"/>
      <c r="F28" s="80"/>
      <c r="G28" s="80"/>
      <c r="H28" s="75"/>
      <c r="I28" s="82"/>
      <c r="J28" s="82"/>
      <c r="K28" s="82"/>
      <c r="L28" s="82"/>
      <c r="M28" s="82"/>
      <c r="N28" s="82"/>
      <c r="O28" s="82"/>
      <c r="P28" s="60"/>
      <c r="Q28" s="60"/>
      <c r="R28" s="60"/>
      <c r="S28" s="60"/>
      <c r="T28" s="89"/>
      <c r="U28" s="74"/>
      <c r="V28" s="74"/>
    </row>
    <row r="29" spans="1:22">
      <c r="A29" s="74"/>
      <c r="B29" s="75"/>
      <c r="C29" s="75"/>
      <c r="D29" s="75"/>
      <c r="E29" s="75"/>
      <c r="F29" s="80"/>
      <c r="G29" s="80"/>
      <c r="H29" s="75"/>
      <c r="I29" s="82"/>
      <c r="J29" s="82"/>
      <c r="K29" s="82"/>
      <c r="L29" s="82"/>
      <c r="M29" s="82"/>
      <c r="N29" s="82"/>
      <c r="O29" s="82"/>
      <c r="P29" s="60"/>
      <c r="Q29" s="60"/>
      <c r="R29" s="60"/>
      <c r="S29" s="60"/>
      <c r="T29" s="89"/>
      <c r="U29" s="74"/>
      <c r="V29" s="74"/>
    </row>
    <row r="30" spans="1:22">
      <c r="A30" s="74"/>
      <c r="B30" s="75"/>
      <c r="C30" s="75"/>
      <c r="D30" s="75"/>
      <c r="E30" s="75"/>
      <c r="F30" s="80"/>
      <c r="G30" s="80"/>
      <c r="H30" s="75"/>
      <c r="I30" s="82"/>
      <c r="J30" s="82"/>
      <c r="K30" s="82"/>
      <c r="L30" s="82"/>
      <c r="M30" s="82"/>
      <c r="N30" s="82"/>
      <c r="O30" s="82"/>
      <c r="P30" s="60"/>
      <c r="Q30" s="60"/>
      <c r="R30" s="60"/>
      <c r="S30" s="60"/>
      <c r="T30" s="89"/>
      <c r="U30" s="74"/>
      <c r="V30" s="74"/>
    </row>
    <row r="31" spans="1:22">
      <c r="A31" s="74"/>
      <c r="B31" s="75"/>
      <c r="C31" s="75"/>
      <c r="D31" s="75"/>
      <c r="E31" s="75"/>
      <c r="F31" s="80"/>
      <c r="G31" s="80"/>
      <c r="H31" s="75"/>
      <c r="I31" s="82"/>
      <c r="J31" s="82"/>
      <c r="K31" s="82"/>
      <c r="L31" s="82"/>
      <c r="M31" s="82"/>
      <c r="N31" s="82"/>
      <c r="O31" s="82"/>
      <c r="P31" s="60"/>
      <c r="Q31" s="60"/>
      <c r="R31" s="60"/>
      <c r="S31" s="60"/>
      <c r="T31" s="89"/>
      <c r="U31" s="74"/>
      <c r="V31" s="74"/>
    </row>
    <row r="32" spans="1:22">
      <c r="A32" s="74"/>
      <c r="B32" s="75"/>
      <c r="C32" s="75"/>
      <c r="D32" s="75"/>
      <c r="E32" s="75"/>
      <c r="F32" s="80"/>
      <c r="G32" s="80"/>
      <c r="H32" s="75"/>
      <c r="I32" s="82"/>
      <c r="J32" s="82"/>
      <c r="K32" s="82"/>
      <c r="L32" s="82"/>
      <c r="M32" s="82"/>
      <c r="N32" s="82"/>
      <c r="O32" s="82"/>
      <c r="P32" s="60"/>
      <c r="Q32" s="60"/>
      <c r="R32" s="60"/>
      <c r="S32" s="60"/>
      <c r="T32" s="89"/>
      <c r="U32" s="74"/>
      <c r="V32" s="74"/>
    </row>
    <row r="33" spans="1:22">
      <c r="A33" s="74"/>
      <c r="B33" s="75"/>
      <c r="C33" s="75"/>
      <c r="D33" s="75"/>
      <c r="E33" s="75"/>
      <c r="F33" s="80"/>
      <c r="G33" s="80"/>
      <c r="H33" s="75"/>
      <c r="I33" s="82"/>
      <c r="J33" s="82"/>
      <c r="K33" s="82"/>
      <c r="L33" s="82"/>
      <c r="M33" s="82"/>
      <c r="N33" s="82"/>
      <c r="O33" s="82"/>
      <c r="P33" s="60"/>
      <c r="Q33" s="60"/>
      <c r="R33" s="60"/>
      <c r="S33" s="60"/>
      <c r="T33" s="89"/>
      <c r="U33" s="74"/>
      <c r="V33" s="74"/>
    </row>
    <row r="34" spans="1:22">
      <c r="A34" s="74"/>
      <c r="B34" s="75"/>
      <c r="C34" s="75"/>
      <c r="D34" s="75"/>
      <c r="E34" s="75"/>
      <c r="F34" s="80"/>
      <c r="G34" s="80"/>
      <c r="H34" s="75"/>
      <c r="I34" s="82"/>
      <c r="J34" s="82"/>
      <c r="K34" s="82"/>
      <c r="L34" s="82"/>
      <c r="M34" s="82"/>
      <c r="N34" s="82"/>
      <c r="O34" s="82"/>
      <c r="P34" s="60"/>
      <c r="Q34" s="60"/>
      <c r="R34" s="60"/>
      <c r="S34" s="60"/>
      <c r="T34" s="89"/>
      <c r="U34" s="74"/>
      <c r="V34" s="74"/>
    </row>
    <row r="35" spans="1:22">
      <c r="A35" s="74"/>
      <c r="B35" s="75"/>
      <c r="C35" s="75"/>
      <c r="D35" s="75"/>
      <c r="E35" s="75"/>
      <c r="F35" s="80"/>
      <c r="G35" s="80"/>
      <c r="H35" s="75"/>
      <c r="I35" s="82"/>
      <c r="J35" s="82"/>
      <c r="K35" s="82"/>
      <c r="L35" s="82"/>
      <c r="M35" s="82"/>
      <c r="N35" s="82"/>
      <c r="O35" s="82"/>
      <c r="P35" s="60"/>
      <c r="Q35" s="60"/>
      <c r="R35" s="60"/>
      <c r="S35" s="60"/>
      <c r="T35" s="89"/>
      <c r="U35" s="74"/>
      <c r="V35" s="74"/>
    </row>
    <row r="36" spans="1:22">
      <c r="A36" s="74"/>
      <c r="B36" s="75"/>
      <c r="C36" s="75"/>
      <c r="D36" s="75"/>
      <c r="E36" s="75"/>
      <c r="F36" s="80"/>
      <c r="G36" s="80"/>
      <c r="H36" s="75"/>
      <c r="I36" s="82"/>
      <c r="J36" s="82"/>
      <c r="K36" s="82"/>
      <c r="L36" s="82"/>
      <c r="M36" s="82"/>
      <c r="N36" s="82"/>
      <c r="O36" s="82"/>
      <c r="P36" s="60"/>
      <c r="Q36" s="60"/>
      <c r="R36" s="60"/>
      <c r="S36" s="60"/>
      <c r="T36" s="89"/>
      <c r="U36" s="74"/>
      <c r="V36" s="74"/>
    </row>
    <row r="37" spans="1:22">
      <c r="A37" s="74"/>
      <c r="B37" s="75"/>
      <c r="C37" s="75"/>
      <c r="D37" s="75"/>
      <c r="E37" s="75"/>
      <c r="F37" s="80"/>
      <c r="G37" s="80"/>
      <c r="H37" s="75"/>
      <c r="I37" s="82"/>
      <c r="J37" s="82"/>
      <c r="K37" s="82"/>
      <c r="L37" s="82"/>
      <c r="M37" s="82"/>
      <c r="N37" s="82"/>
      <c r="O37" s="82"/>
      <c r="P37" s="60"/>
      <c r="Q37" s="60"/>
      <c r="R37" s="60"/>
      <c r="S37" s="60"/>
      <c r="T37" s="89"/>
      <c r="U37" s="74"/>
      <c r="V37" s="74"/>
    </row>
    <row r="38" spans="1:22">
      <c r="A38" s="74"/>
      <c r="B38" s="75"/>
      <c r="C38" s="75"/>
      <c r="D38" s="75"/>
      <c r="E38" s="75"/>
      <c r="F38" s="80"/>
      <c r="G38" s="80"/>
      <c r="H38" s="75"/>
      <c r="I38" s="82"/>
      <c r="J38" s="82"/>
      <c r="K38" s="82"/>
      <c r="L38" s="82"/>
      <c r="M38" s="82"/>
      <c r="N38" s="82"/>
      <c r="O38" s="82"/>
      <c r="P38" s="60"/>
      <c r="Q38" s="60"/>
      <c r="R38" s="60"/>
      <c r="S38" s="60"/>
      <c r="T38" s="89"/>
      <c r="U38" s="74"/>
      <c r="V38" s="74"/>
    </row>
    <row r="39" spans="1:22">
      <c r="A39" s="74"/>
      <c r="B39" s="75"/>
      <c r="C39" s="75"/>
      <c r="D39" s="75"/>
      <c r="E39" s="75"/>
      <c r="F39" s="80"/>
      <c r="G39" s="80"/>
      <c r="H39" s="75"/>
      <c r="I39" s="82"/>
      <c r="J39" s="82"/>
      <c r="K39" s="82"/>
      <c r="L39" s="82"/>
      <c r="M39" s="82"/>
      <c r="N39" s="82"/>
      <c r="O39" s="82"/>
      <c r="P39" s="60"/>
      <c r="Q39" s="60"/>
      <c r="R39" s="60"/>
      <c r="S39" s="60"/>
      <c r="T39" s="89"/>
      <c r="U39" s="74"/>
      <c r="V39" s="74"/>
    </row>
    <row r="40" spans="1:22">
      <c r="A40" s="74"/>
      <c r="B40" s="75"/>
      <c r="C40" s="75"/>
      <c r="D40" s="75"/>
      <c r="E40" s="75"/>
      <c r="F40" s="80"/>
      <c r="G40" s="80"/>
      <c r="H40" s="75"/>
      <c r="I40" s="82"/>
      <c r="J40" s="82"/>
      <c r="K40" s="82"/>
      <c r="L40" s="82"/>
      <c r="M40" s="82"/>
      <c r="N40" s="82"/>
      <c r="O40" s="82"/>
      <c r="P40" s="60"/>
      <c r="Q40" s="60"/>
      <c r="R40" s="60"/>
      <c r="S40" s="60"/>
      <c r="T40" s="89"/>
      <c r="U40" s="74"/>
      <c r="V40" s="74"/>
    </row>
    <row r="41" spans="1:22">
      <c r="A41" s="74"/>
      <c r="B41" s="75"/>
      <c r="C41" s="75"/>
      <c r="D41" s="75"/>
      <c r="E41" s="75"/>
      <c r="F41" s="80"/>
      <c r="G41" s="80"/>
      <c r="H41" s="75"/>
      <c r="I41" s="82"/>
      <c r="J41" s="82"/>
      <c r="K41" s="82"/>
      <c r="L41" s="82"/>
      <c r="M41" s="82"/>
      <c r="N41" s="82"/>
      <c r="O41" s="82"/>
      <c r="P41" s="60"/>
      <c r="Q41" s="60"/>
      <c r="R41" s="60"/>
      <c r="S41" s="60"/>
      <c r="T41" s="89"/>
      <c r="U41" s="74"/>
      <c r="V41" s="74"/>
    </row>
    <row r="42" spans="1:22">
      <c r="A42" s="74"/>
      <c r="B42" s="75"/>
      <c r="C42" s="75"/>
      <c r="D42" s="75"/>
      <c r="E42" s="75"/>
      <c r="F42" s="80"/>
      <c r="G42" s="80"/>
      <c r="H42" s="75"/>
      <c r="I42" s="82"/>
      <c r="J42" s="82"/>
      <c r="K42" s="82"/>
      <c r="L42" s="82"/>
      <c r="M42" s="82"/>
      <c r="N42" s="82"/>
      <c r="O42" s="82"/>
      <c r="P42" s="60"/>
      <c r="Q42" s="60"/>
      <c r="R42" s="60"/>
      <c r="S42" s="60"/>
      <c r="T42" s="89"/>
      <c r="U42" s="74"/>
      <c r="V42" s="74"/>
    </row>
    <row r="43" spans="1:22">
      <c r="A43" s="74"/>
      <c r="B43" s="75"/>
      <c r="C43" s="75"/>
      <c r="D43" s="75"/>
      <c r="E43" s="75"/>
      <c r="F43" s="80"/>
      <c r="G43" s="80"/>
      <c r="H43" s="75"/>
      <c r="I43" s="82"/>
      <c r="J43" s="82"/>
      <c r="K43" s="82"/>
      <c r="L43" s="82"/>
      <c r="M43" s="82"/>
      <c r="N43" s="82"/>
      <c r="O43" s="82"/>
      <c r="P43" s="60"/>
      <c r="Q43" s="60"/>
      <c r="R43" s="60"/>
      <c r="S43" s="60"/>
      <c r="T43" s="89"/>
      <c r="U43" s="74"/>
      <c r="V43" s="74"/>
    </row>
    <row r="44" spans="1:22">
      <c r="A44" s="74"/>
      <c r="B44" s="75"/>
      <c r="C44" s="75"/>
      <c r="D44" s="75"/>
      <c r="E44" s="75"/>
      <c r="F44" s="80"/>
      <c r="G44" s="80"/>
      <c r="H44" s="75"/>
      <c r="I44" s="82"/>
      <c r="J44" s="82"/>
      <c r="K44" s="82"/>
      <c r="L44" s="82"/>
      <c r="M44" s="82"/>
      <c r="N44" s="82"/>
      <c r="O44" s="82"/>
      <c r="P44" s="60"/>
      <c r="Q44" s="60"/>
      <c r="R44" s="60"/>
      <c r="S44" s="60"/>
      <c r="T44" s="89"/>
      <c r="U44" s="74"/>
      <c r="V44" s="74"/>
    </row>
    <row r="45" spans="1:22">
      <c r="A45" s="74"/>
      <c r="B45" s="75"/>
      <c r="C45" s="75"/>
      <c r="D45" s="75"/>
      <c r="E45" s="75"/>
      <c r="F45" s="80"/>
      <c r="G45" s="80"/>
      <c r="H45" s="75"/>
      <c r="I45" s="82"/>
      <c r="J45" s="82"/>
      <c r="K45" s="82"/>
      <c r="L45" s="82"/>
      <c r="M45" s="82"/>
      <c r="N45" s="82"/>
      <c r="O45" s="82"/>
      <c r="P45" s="60"/>
      <c r="Q45" s="60"/>
      <c r="R45" s="60"/>
      <c r="S45" s="60"/>
      <c r="T45" s="89"/>
      <c r="U45" s="74"/>
      <c r="V45" s="74"/>
    </row>
    <row r="46" spans="1:22">
      <c r="A46" s="74"/>
      <c r="B46" s="75"/>
      <c r="C46" s="75"/>
      <c r="D46" s="75"/>
      <c r="E46" s="75"/>
      <c r="F46" s="80"/>
      <c r="G46" s="80"/>
      <c r="H46" s="75"/>
      <c r="I46" s="82"/>
      <c r="J46" s="82"/>
      <c r="K46" s="82"/>
      <c r="L46" s="82"/>
      <c r="M46" s="82"/>
      <c r="N46" s="82"/>
      <c r="O46" s="82"/>
      <c r="P46" s="60"/>
      <c r="Q46" s="60"/>
      <c r="R46" s="60"/>
      <c r="S46" s="60"/>
      <c r="T46" s="89"/>
      <c r="U46" s="74"/>
      <c r="V46" s="74"/>
    </row>
    <row r="47" spans="1:22">
      <c r="A47" s="74"/>
      <c r="B47" s="75"/>
      <c r="C47" s="75"/>
      <c r="D47" s="75"/>
      <c r="E47" s="75"/>
      <c r="F47" s="80"/>
      <c r="G47" s="80"/>
      <c r="H47" s="75"/>
      <c r="I47" s="82"/>
      <c r="J47" s="82"/>
      <c r="K47" s="82"/>
      <c r="L47" s="82"/>
      <c r="M47" s="82"/>
      <c r="N47" s="82"/>
      <c r="O47" s="82"/>
      <c r="P47" s="60"/>
      <c r="Q47" s="60"/>
      <c r="R47" s="60"/>
      <c r="S47" s="60"/>
      <c r="T47" s="89"/>
      <c r="U47" s="74"/>
      <c r="V47" s="74"/>
    </row>
    <row r="48" spans="1:22">
      <c r="A48" s="74"/>
      <c r="B48" s="75"/>
      <c r="C48" s="75"/>
      <c r="D48" s="75"/>
      <c r="E48" s="75"/>
      <c r="F48" s="80"/>
      <c r="G48" s="80"/>
      <c r="H48" s="75"/>
      <c r="I48" s="82"/>
      <c r="J48" s="82"/>
      <c r="K48" s="82"/>
      <c r="L48" s="82"/>
      <c r="M48" s="82"/>
      <c r="N48" s="82"/>
      <c r="O48" s="82"/>
      <c r="P48" s="60"/>
      <c r="Q48" s="60"/>
      <c r="R48" s="60"/>
      <c r="S48" s="60"/>
      <c r="T48" s="89"/>
      <c r="U48" s="74"/>
      <c r="V48" s="74"/>
    </row>
    <row r="49" spans="1:22">
      <c r="A49" s="74"/>
      <c r="B49" s="75"/>
      <c r="C49" s="75"/>
      <c r="D49" s="75"/>
      <c r="E49" s="75"/>
      <c r="F49" s="80"/>
      <c r="G49" s="80"/>
      <c r="H49" s="75"/>
      <c r="I49" s="82"/>
      <c r="J49" s="82"/>
      <c r="K49" s="82"/>
      <c r="L49" s="82"/>
      <c r="M49" s="82"/>
      <c r="N49" s="82"/>
      <c r="O49" s="82"/>
      <c r="P49" s="60"/>
      <c r="Q49" s="60"/>
      <c r="R49" s="60"/>
      <c r="S49" s="60"/>
      <c r="T49" s="89"/>
      <c r="U49" s="74"/>
      <c r="V49" s="74"/>
    </row>
    <row r="50" spans="1:22">
      <c r="A50" s="74"/>
      <c r="B50" s="75"/>
      <c r="C50" s="75"/>
      <c r="D50" s="75"/>
      <c r="E50" s="75"/>
      <c r="F50" s="80"/>
      <c r="G50" s="80"/>
      <c r="H50" s="75"/>
      <c r="I50" s="82"/>
      <c r="J50" s="82"/>
      <c r="K50" s="82"/>
      <c r="L50" s="82"/>
      <c r="M50" s="82"/>
      <c r="N50" s="82"/>
      <c r="O50" s="82"/>
      <c r="P50" s="60"/>
      <c r="Q50" s="60"/>
      <c r="R50" s="60"/>
      <c r="S50" s="60"/>
      <c r="T50" s="89"/>
      <c r="U50" s="74"/>
      <c r="V50" s="74"/>
    </row>
    <row r="51" spans="1:22">
      <c r="A51" s="74"/>
      <c r="B51" s="75"/>
      <c r="C51" s="75"/>
      <c r="D51" s="75"/>
      <c r="E51" s="75"/>
      <c r="F51" s="80"/>
      <c r="G51" s="80"/>
      <c r="H51" s="75"/>
      <c r="I51" s="82"/>
      <c r="J51" s="82"/>
      <c r="K51" s="82"/>
      <c r="L51" s="82"/>
      <c r="M51" s="82"/>
      <c r="N51" s="82"/>
      <c r="O51" s="82"/>
      <c r="P51" s="60"/>
      <c r="Q51" s="60"/>
      <c r="R51" s="60"/>
      <c r="S51" s="60"/>
      <c r="T51" s="89"/>
      <c r="U51" s="74"/>
      <c r="V51" s="74"/>
    </row>
    <row r="52" spans="1:22">
      <c r="A52" s="74"/>
      <c r="B52" s="75"/>
      <c r="C52" s="75"/>
      <c r="D52" s="75"/>
      <c r="E52" s="75"/>
      <c r="F52" s="80"/>
      <c r="G52" s="80"/>
      <c r="H52" s="75"/>
      <c r="I52" s="82"/>
      <c r="J52" s="82"/>
      <c r="K52" s="82"/>
      <c r="L52" s="82"/>
      <c r="M52" s="82"/>
      <c r="N52" s="82"/>
      <c r="O52" s="82"/>
      <c r="P52" s="60"/>
      <c r="Q52" s="60"/>
      <c r="R52" s="60"/>
      <c r="S52" s="60"/>
      <c r="T52" s="89"/>
      <c r="U52" s="74"/>
      <c r="V52" s="74"/>
    </row>
    <row r="53" spans="1:22">
      <c r="A53" s="74"/>
      <c r="B53" s="75"/>
      <c r="C53" s="75"/>
      <c r="D53" s="75"/>
      <c r="E53" s="75"/>
      <c r="F53" s="80"/>
      <c r="G53" s="80"/>
      <c r="H53" s="75"/>
      <c r="I53" s="82"/>
      <c r="J53" s="82"/>
      <c r="K53" s="82"/>
      <c r="L53" s="82"/>
      <c r="M53" s="82"/>
      <c r="N53" s="82"/>
      <c r="O53" s="82"/>
      <c r="P53" s="60"/>
      <c r="Q53" s="60"/>
      <c r="R53" s="60"/>
      <c r="S53" s="60"/>
      <c r="T53" s="89"/>
      <c r="U53" s="74"/>
      <c r="V53" s="74"/>
    </row>
    <row r="54" spans="1:22">
      <c r="A54" s="74"/>
      <c r="B54" s="75"/>
      <c r="C54" s="75"/>
      <c r="D54" s="75"/>
      <c r="E54" s="75"/>
      <c r="F54" s="80"/>
      <c r="G54" s="80"/>
      <c r="H54" s="75"/>
      <c r="I54" s="82"/>
      <c r="J54" s="82"/>
      <c r="K54" s="82"/>
      <c r="L54" s="82"/>
      <c r="M54" s="82"/>
      <c r="N54" s="82"/>
      <c r="O54" s="82"/>
      <c r="P54" s="60"/>
      <c r="Q54" s="60"/>
      <c r="R54" s="60"/>
      <c r="S54" s="60"/>
      <c r="T54" s="89"/>
      <c r="U54" s="74"/>
      <c r="V54" s="74"/>
    </row>
    <row r="55" spans="1:22">
      <c r="A55" s="74"/>
      <c r="B55" s="75"/>
      <c r="C55" s="75"/>
      <c r="D55" s="75"/>
      <c r="E55" s="75"/>
      <c r="F55" s="80"/>
      <c r="G55" s="80"/>
      <c r="H55" s="75"/>
      <c r="I55" s="82"/>
      <c r="J55" s="82"/>
      <c r="K55" s="82"/>
      <c r="L55" s="82"/>
      <c r="M55" s="82"/>
      <c r="N55" s="82"/>
      <c r="O55" s="82"/>
      <c r="P55" s="60"/>
      <c r="Q55" s="60"/>
      <c r="R55" s="60"/>
      <c r="S55" s="60"/>
      <c r="T55" s="89"/>
      <c r="U55" s="74"/>
      <c r="V55" s="74"/>
    </row>
    <row r="56" spans="1:22">
      <c r="A56" s="74"/>
      <c r="B56" s="75"/>
      <c r="C56" s="75"/>
      <c r="D56" s="75"/>
      <c r="E56" s="75"/>
      <c r="F56" s="80"/>
      <c r="G56" s="80"/>
      <c r="H56" s="75"/>
      <c r="I56" s="82"/>
      <c r="J56" s="82"/>
      <c r="K56" s="82"/>
      <c r="L56" s="82"/>
      <c r="M56" s="82"/>
      <c r="N56" s="82"/>
      <c r="O56" s="82"/>
      <c r="P56" s="60"/>
      <c r="Q56" s="60"/>
      <c r="R56" s="60"/>
      <c r="S56" s="60"/>
      <c r="T56" s="89"/>
      <c r="U56" s="74"/>
      <c r="V56" s="74"/>
    </row>
    <row r="57" spans="1:22">
      <c r="A57" s="74"/>
      <c r="B57" s="75"/>
      <c r="C57" s="75"/>
      <c r="D57" s="75"/>
      <c r="E57" s="75"/>
      <c r="F57" s="80"/>
      <c r="G57" s="80"/>
      <c r="H57" s="75"/>
      <c r="I57" s="82"/>
      <c r="J57" s="82"/>
      <c r="K57" s="82"/>
      <c r="L57" s="82"/>
      <c r="M57" s="82"/>
      <c r="N57" s="82"/>
      <c r="O57" s="82"/>
      <c r="P57" s="60"/>
      <c r="Q57" s="60"/>
      <c r="R57" s="60"/>
      <c r="S57" s="60"/>
      <c r="T57" s="89"/>
      <c r="U57" s="74"/>
      <c r="V57" s="74"/>
    </row>
    <row r="58" spans="1:22">
      <c r="A58" s="74"/>
      <c r="B58" s="75"/>
      <c r="C58" s="75"/>
      <c r="D58" s="75"/>
      <c r="E58" s="75"/>
      <c r="F58" s="80"/>
      <c r="G58" s="80"/>
      <c r="H58" s="75"/>
      <c r="I58" s="82"/>
      <c r="J58" s="82"/>
      <c r="K58" s="82"/>
      <c r="L58" s="82"/>
      <c r="M58" s="82"/>
      <c r="N58" s="82"/>
      <c r="O58" s="82"/>
      <c r="P58" s="60"/>
      <c r="Q58" s="60"/>
      <c r="R58" s="60"/>
      <c r="S58" s="60"/>
      <c r="T58" s="89"/>
      <c r="U58" s="74"/>
      <c r="V58" s="74"/>
    </row>
    <row r="59" spans="1:22">
      <c r="A59" s="74"/>
      <c r="B59" s="75"/>
      <c r="C59" s="75"/>
      <c r="D59" s="75"/>
      <c r="E59" s="75"/>
      <c r="F59" s="80"/>
      <c r="G59" s="80"/>
      <c r="H59" s="75"/>
      <c r="I59" s="82"/>
      <c r="J59" s="82"/>
      <c r="K59" s="82"/>
      <c r="L59" s="82"/>
      <c r="M59" s="82"/>
      <c r="N59" s="82"/>
      <c r="O59" s="82"/>
      <c r="P59" s="60"/>
      <c r="Q59" s="60"/>
      <c r="R59" s="60"/>
      <c r="S59" s="60"/>
      <c r="T59" s="89"/>
      <c r="U59" s="74"/>
      <c r="V59" s="74"/>
    </row>
    <row r="60" spans="1:22">
      <c r="A60" s="74"/>
      <c r="B60" s="75"/>
      <c r="C60" s="75"/>
      <c r="D60" s="75"/>
      <c r="E60" s="75"/>
      <c r="F60" s="80"/>
      <c r="G60" s="80"/>
      <c r="H60" s="75"/>
      <c r="I60" s="82"/>
      <c r="J60" s="82"/>
      <c r="K60" s="82"/>
      <c r="L60" s="82"/>
      <c r="M60" s="82"/>
      <c r="N60" s="82"/>
      <c r="O60" s="82"/>
      <c r="P60" s="60"/>
      <c r="Q60" s="60"/>
      <c r="R60" s="60"/>
      <c r="S60" s="60"/>
      <c r="T60" s="89"/>
      <c r="U60" s="74"/>
      <c r="V60" s="74"/>
    </row>
    <row r="61" spans="1:22">
      <c r="A61" s="74"/>
      <c r="B61" s="75"/>
      <c r="C61" s="75"/>
      <c r="D61" s="75"/>
      <c r="E61" s="75"/>
      <c r="F61" s="80"/>
      <c r="G61" s="80"/>
      <c r="H61" s="75"/>
      <c r="I61" s="82"/>
      <c r="J61" s="82"/>
      <c r="K61" s="82"/>
      <c r="L61" s="82"/>
      <c r="M61" s="82"/>
      <c r="N61" s="82"/>
      <c r="O61" s="82"/>
      <c r="P61" s="60"/>
      <c r="Q61" s="60"/>
      <c r="R61" s="60"/>
      <c r="S61" s="60"/>
      <c r="T61" s="89"/>
      <c r="U61" s="74"/>
      <c r="V61" s="74"/>
    </row>
    <row r="62" spans="1:22">
      <c r="A62" s="74"/>
      <c r="B62" s="75"/>
      <c r="C62" s="75"/>
      <c r="D62" s="75"/>
      <c r="E62" s="75"/>
      <c r="F62" s="80"/>
      <c r="G62" s="80"/>
      <c r="H62" s="75"/>
      <c r="I62" s="82"/>
      <c r="J62" s="82"/>
      <c r="K62" s="82"/>
      <c r="L62" s="82"/>
      <c r="M62" s="82"/>
      <c r="N62" s="82"/>
      <c r="O62" s="82"/>
      <c r="P62" s="60"/>
      <c r="Q62" s="60"/>
      <c r="R62" s="60"/>
      <c r="S62" s="60"/>
      <c r="T62" s="89"/>
      <c r="U62" s="74"/>
      <c r="V62" s="74"/>
    </row>
    <row r="63" spans="1:22">
      <c r="A63" s="74"/>
      <c r="B63" s="75"/>
      <c r="C63" s="75"/>
      <c r="D63" s="75"/>
      <c r="E63" s="75"/>
      <c r="F63" s="80"/>
      <c r="G63" s="80"/>
      <c r="H63" s="75"/>
      <c r="I63" s="82"/>
      <c r="J63" s="82"/>
      <c r="K63" s="82"/>
      <c r="L63" s="82"/>
      <c r="M63" s="82"/>
      <c r="N63" s="82"/>
      <c r="O63" s="82"/>
      <c r="P63" s="60"/>
      <c r="Q63" s="60"/>
      <c r="R63" s="60"/>
      <c r="S63" s="60"/>
      <c r="T63" s="89"/>
      <c r="U63" s="74"/>
      <c r="V63" s="74"/>
    </row>
    <row r="64" spans="1:22">
      <c r="A64" s="74"/>
      <c r="B64" s="75"/>
      <c r="C64" s="75"/>
      <c r="D64" s="75"/>
      <c r="E64" s="75"/>
      <c r="F64" s="80"/>
      <c r="G64" s="80"/>
      <c r="H64" s="75"/>
      <c r="I64" s="82"/>
      <c r="J64" s="82"/>
      <c r="K64" s="82"/>
      <c r="L64" s="82"/>
      <c r="M64" s="82"/>
      <c r="N64" s="82"/>
      <c r="O64" s="82"/>
      <c r="P64" s="60"/>
      <c r="Q64" s="60"/>
      <c r="R64" s="60"/>
      <c r="S64" s="60"/>
      <c r="T64" s="89"/>
      <c r="U64" s="74"/>
      <c r="V64" s="74"/>
    </row>
    <row r="65" spans="1:22">
      <c r="A65" s="74"/>
      <c r="B65" s="75"/>
      <c r="C65" s="75"/>
      <c r="D65" s="75"/>
      <c r="E65" s="75"/>
      <c r="F65" s="80"/>
      <c r="G65" s="80"/>
      <c r="H65" s="75"/>
      <c r="I65" s="82"/>
      <c r="J65" s="82"/>
      <c r="K65" s="82"/>
      <c r="L65" s="82"/>
      <c r="M65" s="82"/>
      <c r="N65" s="82"/>
      <c r="O65" s="82"/>
      <c r="P65" s="60"/>
      <c r="Q65" s="60"/>
      <c r="R65" s="60"/>
      <c r="S65" s="60"/>
      <c r="T65" s="89"/>
      <c r="U65" s="74"/>
      <c r="V65" s="74"/>
    </row>
    <row r="66" spans="1:22">
      <c r="A66" s="74"/>
      <c r="B66" s="75"/>
      <c r="C66" s="75"/>
      <c r="D66" s="75"/>
      <c r="E66" s="75"/>
      <c r="F66" s="80"/>
      <c r="G66" s="80"/>
      <c r="H66" s="75"/>
      <c r="I66" s="82"/>
      <c r="J66" s="82"/>
      <c r="K66" s="82"/>
      <c r="L66" s="82"/>
      <c r="M66" s="82"/>
      <c r="N66" s="82"/>
      <c r="O66" s="82"/>
      <c r="P66" s="60"/>
      <c r="Q66" s="60"/>
      <c r="R66" s="60"/>
      <c r="S66" s="60"/>
      <c r="T66" s="89"/>
      <c r="U66" s="74"/>
      <c r="V66" s="74"/>
    </row>
    <row r="67" spans="1:22">
      <c r="A67" s="74"/>
      <c r="B67" s="75"/>
      <c r="C67" s="75"/>
      <c r="D67" s="75"/>
      <c r="E67" s="75"/>
      <c r="F67" s="80"/>
      <c r="G67" s="80"/>
      <c r="H67" s="75"/>
      <c r="I67" s="82"/>
      <c r="J67" s="82"/>
      <c r="K67" s="82"/>
      <c r="L67" s="82"/>
      <c r="M67" s="82"/>
      <c r="N67" s="82"/>
      <c r="O67" s="82"/>
      <c r="P67" s="60"/>
      <c r="Q67" s="60"/>
      <c r="R67" s="60"/>
      <c r="S67" s="60"/>
      <c r="T67" s="89"/>
      <c r="U67" s="74"/>
      <c r="V67" s="74"/>
    </row>
    <row r="68" spans="1:22">
      <c r="A68" s="74"/>
      <c r="B68" s="75"/>
      <c r="C68" s="75"/>
      <c r="D68" s="75"/>
      <c r="E68" s="75"/>
      <c r="F68" s="80"/>
      <c r="G68" s="80"/>
      <c r="H68" s="75"/>
      <c r="I68" s="82"/>
      <c r="J68" s="82"/>
      <c r="K68" s="82"/>
      <c r="L68" s="82"/>
      <c r="M68" s="82"/>
      <c r="N68" s="82"/>
      <c r="O68" s="82"/>
      <c r="P68" s="60"/>
      <c r="Q68" s="60"/>
      <c r="R68" s="60"/>
      <c r="S68" s="60"/>
      <c r="T68" s="89"/>
      <c r="U68" s="74"/>
      <c r="V68" s="74"/>
    </row>
    <row r="69" spans="1:22">
      <c r="A69" s="74"/>
      <c r="B69" s="75"/>
      <c r="C69" s="75"/>
      <c r="D69" s="75"/>
      <c r="E69" s="75"/>
      <c r="F69" s="80"/>
      <c r="G69" s="80"/>
      <c r="H69" s="75"/>
      <c r="I69" s="82"/>
      <c r="J69" s="82"/>
      <c r="K69" s="82"/>
      <c r="L69" s="82"/>
      <c r="M69" s="82"/>
      <c r="N69" s="82"/>
      <c r="O69" s="82"/>
      <c r="P69" s="60"/>
      <c r="Q69" s="60"/>
      <c r="R69" s="60"/>
      <c r="S69" s="60"/>
      <c r="T69" s="89"/>
      <c r="U69" s="74"/>
      <c r="V69" s="74"/>
    </row>
    <row r="70" spans="1:22">
      <c r="A70" s="74"/>
      <c r="B70" s="75"/>
      <c r="C70" s="75"/>
      <c r="D70" s="75"/>
      <c r="E70" s="75"/>
      <c r="F70" s="80"/>
      <c r="G70" s="80"/>
      <c r="H70" s="75"/>
      <c r="I70" s="82"/>
      <c r="J70" s="82"/>
      <c r="K70" s="82"/>
      <c r="L70" s="82"/>
      <c r="M70" s="82"/>
      <c r="N70" s="82"/>
      <c r="O70" s="82"/>
      <c r="P70" s="60"/>
      <c r="Q70" s="60"/>
      <c r="R70" s="60"/>
      <c r="S70" s="60"/>
      <c r="T70" s="89"/>
      <c r="U70" s="74"/>
      <c r="V70" s="74"/>
    </row>
    <row r="71" spans="1:22">
      <c r="A71" s="74"/>
      <c r="B71" s="75"/>
      <c r="C71" s="75"/>
      <c r="D71" s="75"/>
      <c r="E71" s="75"/>
      <c r="F71" s="80"/>
      <c r="G71" s="80"/>
      <c r="H71" s="75"/>
      <c r="I71" s="82"/>
      <c r="J71" s="82"/>
      <c r="K71" s="82"/>
      <c r="L71" s="82"/>
      <c r="M71" s="82"/>
      <c r="N71" s="82"/>
      <c r="O71" s="82"/>
      <c r="P71" s="60"/>
      <c r="Q71" s="60"/>
      <c r="R71" s="60"/>
      <c r="S71" s="60"/>
      <c r="T71" s="89"/>
      <c r="U71" s="74"/>
      <c r="V71" s="74"/>
    </row>
    <row r="72" spans="1:22">
      <c r="A72" s="74"/>
      <c r="B72" s="75"/>
      <c r="C72" s="75"/>
      <c r="D72" s="75"/>
      <c r="E72" s="75"/>
      <c r="F72" s="80"/>
      <c r="G72" s="80"/>
      <c r="H72" s="75"/>
      <c r="I72" s="82"/>
      <c r="J72" s="82"/>
      <c r="K72" s="82"/>
      <c r="L72" s="82"/>
      <c r="M72" s="82"/>
      <c r="N72" s="82"/>
      <c r="O72" s="82"/>
      <c r="P72" s="60"/>
      <c r="Q72" s="60"/>
      <c r="R72" s="60"/>
      <c r="S72" s="60"/>
      <c r="T72" s="89"/>
      <c r="U72" s="74"/>
      <c r="V72" s="74"/>
    </row>
    <row r="73" spans="1:22">
      <c r="A73" s="74"/>
      <c r="B73" s="75"/>
      <c r="C73" s="75"/>
      <c r="D73" s="75"/>
      <c r="E73" s="75"/>
      <c r="F73" s="80"/>
      <c r="G73" s="80"/>
      <c r="H73" s="75"/>
      <c r="I73" s="82"/>
      <c r="J73" s="82"/>
      <c r="K73" s="82"/>
      <c r="L73" s="82"/>
      <c r="M73" s="82"/>
      <c r="N73" s="82"/>
      <c r="O73" s="82"/>
      <c r="P73" s="60"/>
      <c r="Q73" s="60"/>
      <c r="R73" s="60"/>
      <c r="S73" s="60"/>
      <c r="T73" s="89"/>
      <c r="U73" s="74"/>
      <c r="V73" s="74"/>
    </row>
    <row r="74" spans="1:22">
      <c r="A74" s="74"/>
      <c r="B74" s="75"/>
      <c r="C74" s="75"/>
      <c r="D74" s="75"/>
      <c r="E74" s="75"/>
      <c r="F74" s="80"/>
      <c r="G74" s="80"/>
      <c r="H74" s="75"/>
      <c r="I74" s="82"/>
      <c r="J74" s="82"/>
      <c r="K74" s="82"/>
      <c r="L74" s="82"/>
      <c r="M74" s="82"/>
      <c r="N74" s="82"/>
      <c r="O74" s="82"/>
      <c r="P74" s="60"/>
      <c r="Q74" s="60"/>
      <c r="R74" s="60"/>
      <c r="S74" s="60"/>
      <c r="T74" s="89"/>
      <c r="U74" s="74"/>
      <c r="V74" s="74"/>
    </row>
    <row r="75" spans="1:22">
      <c r="A75" s="74"/>
      <c r="B75" s="75"/>
      <c r="C75" s="75"/>
      <c r="D75" s="75"/>
      <c r="E75" s="75"/>
      <c r="F75" s="80"/>
      <c r="G75" s="80"/>
      <c r="H75" s="75"/>
      <c r="I75" s="82"/>
      <c r="J75" s="82"/>
      <c r="K75" s="82"/>
      <c r="L75" s="82"/>
      <c r="M75" s="82"/>
      <c r="N75" s="82"/>
      <c r="O75" s="82"/>
      <c r="P75" s="60"/>
      <c r="Q75" s="60"/>
      <c r="R75" s="60"/>
      <c r="S75" s="60"/>
      <c r="T75" s="89"/>
      <c r="U75" s="74"/>
      <c r="V75" s="74"/>
    </row>
    <row r="76" spans="1:22">
      <c r="A76" s="74"/>
      <c r="B76" s="75"/>
      <c r="C76" s="75"/>
      <c r="D76" s="75"/>
      <c r="E76" s="75"/>
      <c r="F76" s="80"/>
      <c r="G76" s="80"/>
      <c r="H76" s="75"/>
      <c r="I76" s="82"/>
      <c r="J76" s="82"/>
      <c r="K76" s="82"/>
      <c r="L76" s="82"/>
      <c r="M76" s="82"/>
      <c r="N76" s="82"/>
      <c r="O76" s="82"/>
      <c r="P76" s="60"/>
      <c r="Q76" s="60"/>
      <c r="R76" s="60"/>
      <c r="S76" s="60"/>
      <c r="T76" s="89"/>
      <c r="U76" s="74"/>
      <c r="V76" s="74"/>
    </row>
    <row r="77" spans="1:22">
      <c r="A77" s="74"/>
      <c r="B77" s="75"/>
      <c r="C77" s="75"/>
      <c r="D77" s="75"/>
      <c r="E77" s="75"/>
      <c r="F77" s="80"/>
      <c r="G77" s="80"/>
      <c r="H77" s="75"/>
      <c r="I77" s="82"/>
      <c r="J77" s="82"/>
      <c r="K77" s="82"/>
      <c r="L77" s="82"/>
      <c r="M77" s="82"/>
      <c r="N77" s="82"/>
      <c r="O77" s="82"/>
      <c r="P77" s="60"/>
      <c r="Q77" s="60"/>
      <c r="R77" s="60"/>
      <c r="S77" s="60"/>
      <c r="T77" s="89"/>
      <c r="U77" s="74"/>
      <c r="V77" s="74"/>
    </row>
    <row r="78" spans="1:22">
      <c r="A78" s="74"/>
      <c r="B78" s="75"/>
      <c r="C78" s="75"/>
      <c r="D78" s="75"/>
      <c r="E78" s="75"/>
      <c r="F78" s="80"/>
      <c r="G78" s="80"/>
      <c r="H78" s="75"/>
      <c r="I78" s="82"/>
      <c r="J78" s="82"/>
      <c r="K78" s="82"/>
      <c r="L78" s="82"/>
      <c r="M78" s="82"/>
      <c r="N78" s="82"/>
      <c r="O78" s="82"/>
      <c r="P78" s="60"/>
      <c r="Q78" s="60"/>
      <c r="R78" s="60"/>
      <c r="S78" s="60"/>
      <c r="T78" s="89"/>
      <c r="U78" s="74"/>
      <c r="V78" s="74"/>
    </row>
    <row r="79" spans="1:22">
      <c r="A79" s="74"/>
      <c r="B79" s="75"/>
      <c r="C79" s="75"/>
      <c r="D79" s="75"/>
      <c r="E79" s="75"/>
      <c r="F79" s="80"/>
      <c r="G79" s="80"/>
      <c r="H79" s="75"/>
      <c r="I79" s="82"/>
      <c r="J79" s="82"/>
      <c r="K79" s="82"/>
      <c r="L79" s="82"/>
      <c r="M79" s="82"/>
      <c r="N79" s="82"/>
      <c r="O79" s="82"/>
      <c r="P79" s="60"/>
      <c r="Q79" s="60"/>
      <c r="R79" s="60"/>
      <c r="S79" s="60"/>
      <c r="T79" s="89"/>
      <c r="U79" s="74"/>
      <c r="V79" s="74"/>
    </row>
    <row r="80" spans="1:22">
      <c r="A80" s="74"/>
      <c r="B80" s="75"/>
      <c r="C80" s="75"/>
      <c r="D80" s="75"/>
      <c r="E80" s="75"/>
      <c r="F80" s="80"/>
      <c r="G80" s="80"/>
      <c r="H80" s="75"/>
      <c r="I80" s="82"/>
      <c r="J80" s="82"/>
      <c r="K80" s="82"/>
      <c r="L80" s="82"/>
      <c r="M80" s="82"/>
      <c r="N80" s="82"/>
      <c r="O80" s="82"/>
      <c r="P80" s="60"/>
      <c r="Q80" s="60"/>
      <c r="R80" s="60"/>
      <c r="S80" s="60"/>
      <c r="T80" s="89"/>
      <c r="U80" s="74"/>
      <c r="V80" s="74"/>
    </row>
    <row r="81" spans="1:22">
      <c r="A81" s="74"/>
      <c r="B81" s="75"/>
      <c r="C81" s="75"/>
      <c r="D81" s="75"/>
      <c r="E81" s="75"/>
      <c r="F81" s="80"/>
      <c r="G81" s="80"/>
      <c r="H81" s="75"/>
      <c r="I81" s="82"/>
      <c r="J81" s="82"/>
      <c r="K81" s="82"/>
      <c r="L81" s="82"/>
      <c r="M81" s="82"/>
      <c r="N81" s="82"/>
      <c r="O81" s="82"/>
      <c r="P81" s="60"/>
      <c r="Q81" s="60"/>
      <c r="R81" s="60"/>
      <c r="S81" s="60"/>
      <c r="T81" s="89"/>
      <c r="U81" s="74"/>
      <c r="V81" s="74"/>
    </row>
    <row r="82" spans="1:22">
      <c r="A82" s="74"/>
      <c r="B82" s="75"/>
      <c r="C82" s="75"/>
      <c r="D82" s="75"/>
      <c r="E82" s="75"/>
      <c r="F82" s="80"/>
      <c r="G82" s="80"/>
      <c r="H82" s="75"/>
      <c r="I82" s="82"/>
      <c r="J82" s="82"/>
      <c r="K82" s="82"/>
      <c r="L82" s="82"/>
      <c r="M82" s="82"/>
      <c r="N82" s="82"/>
      <c r="O82" s="82"/>
      <c r="P82" s="60"/>
      <c r="Q82" s="60"/>
      <c r="R82" s="60"/>
      <c r="S82" s="60"/>
      <c r="T82" s="89"/>
      <c r="U82" s="74"/>
      <c r="V82" s="74"/>
    </row>
    <row r="83" spans="1:22">
      <c r="A83" s="74"/>
      <c r="B83" s="75"/>
      <c r="C83" s="75"/>
      <c r="D83" s="75"/>
      <c r="E83" s="75"/>
      <c r="F83" s="80"/>
      <c r="G83" s="80"/>
      <c r="H83" s="75"/>
      <c r="I83" s="82"/>
      <c r="J83" s="82"/>
      <c r="K83" s="82"/>
      <c r="L83" s="82"/>
      <c r="M83" s="82"/>
      <c r="N83" s="82"/>
      <c r="O83" s="82"/>
      <c r="P83" s="60"/>
      <c r="Q83" s="60"/>
      <c r="R83" s="60"/>
      <c r="S83" s="60"/>
      <c r="T83" s="89"/>
      <c r="U83" s="74"/>
      <c r="V83" s="74"/>
    </row>
    <row r="84" spans="1:22">
      <c r="A84" s="74"/>
      <c r="B84" s="75"/>
      <c r="C84" s="75"/>
      <c r="D84" s="75"/>
      <c r="E84" s="75"/>
      <c r="F84" s="80"/>
      <c r="G84" s="80"/>
      <c r="H84" s="75"/>
      <c r="I84" s="82"/>
      <c r="J84" s="82"/>
      <c r="K84" s="82"/>
      <c r="L84" s="82"/>
      <c r="M84" s="82"/>
      <c r="N84" s="82"/>
      <c r="O84" s="82"/>
      <c r="P84" s="60"/>
      <c r="Q84" s="60"/>
      <c r="R84" s="60"/>
      <c r="S84" s="60"/>
      <c r="T84" s="89"/>
      <c r="U84" s="74"/>
      <c r="V84" s="74"/>
    </row>
    <row r="85" spans="1:22">
      <c r="A85" s="74"/>
      <c r="B85" s="75"/>
      <c r="C85" s="75"/>
      <c r="D85" s="75"/>
      <c r="E85" s="75"/>
      <c r="F85" s="80"/>
      <c r="G85" s="80"/>
      <c r="H85" s="75"/>
      <c r="I85" s="82"/>
      <c r="J85" s="82"/>
      <c r="K85" s="82"/>
      <c r="L85" s="82"/>
      <c r="M85" s="82"/>
      <c r="N85" s="82"/>
      <c r="O85" s="82"/>
      <c r="P85" s="60"/>
      <c r="Q85" s="60"/>
      <c r="R85" s="60"/>
      <c r="S85" s="60"/>
      <c r="T85" s="89"/>
      <c r="U85" s="74"/>
      <c r="V85" s="74"/>
    </row>
    <row r="86" spans="1:22">
      <c r="A86" s="74"/>
      <c r="B86" s="75"/>
      <c r="C86" s="75"/>
      <c r="D86" s="75"/>
      <c r="E86" s="75"/>
      <c r="F86" s="80"/>
      <c r="G86" s="80"/>
      <c r="H86" s="75"/>
      <c r="I86" s="82"/>
      <c r="J86" s="82"/>
      <c r="K86" s="82"/>
      <c r="L86" s="82"/>
      <c r="M86" s="82"/>
      <c r="N86" s="82"/>
      <c r="O86" s="82"/>
      <c r="P86" s="60"/>
      <c r="Q86" s="60"/>
      <c r="R86" s="60"/>
      <c r="S86" s="60"/>
      <c r="T86" s="89"/>
      <c r="U86" s="74"/>
      <c r="V86" s="74"/>
    </row>
    <row r="87" spans="1:22">
      <c r="A87" s="74"/>
      <c r="B87" s="75"/>
      <c r="C87" s="75"/>
      <c r="D87" s="75"/>
      <c r="E87" s="75"/>
      <c r="F87" s="80"/>
      <c r="G87" s="80"/>
      <c r="H87" s="75"/>
      <c r="I87" s="82"/>
      <c r="J87" s="82"/>
      <c r="K87" s="82"/>
      <c r="L87" s="82"/>
      <c r="M87" s="82"/>
      <c r="N87" s="82"/>
      <c r="O87" s="82"/>
      <c r="P87" s="60"/>
      <c r="Q87" s="60"/>
      <c r="R87" s="60"/>
      <c r="S87" s="60"/>
      <c r="T87" s="89"/>
      <c r="U87" s="74"/>
      <c r="V87" s="74"/>
    </row>
    <row r="88" spans="1:22">
      <c r="A88" s="74"/>
      <c r="B88" s="75"/>
      <c r="C88" s="75"/>
      <c r="D88" s="75"/>
      <c r="E88" s="75"/>
      <c r="F88" s="80"/>
      <c r="G88" s="80"/>
      <c r="H88" s="75"/>
      <c r="I88" s="82"/>
      <c r="J88" s="82"/>
      <c r="K88" s="82"/>
      <c r="L88" s="82"/>
      <c r="M88" s="82"/>
      <c r="N88" s="82"/>
      <c r="O88" s="82"/>
      <c r="P88" s="60"/>
      <c r="Q88" s="60"/>
      <c r="R88" s="60"/>
      <c r="S88" s="60"/>
      <c r="T88" s="89"/>
      <c r="U88" s="74"/>
      <c r="V88" s="74"/>
    </row>
    <row r="89" spans="1:22">
      <c r="A89" s="74"/>
      <c r="B89" s="75"/>
      <c r="C89" s="75"/>
      <c r="D89" s="75"/>
      <c r="E89" s="75"/>
      <c r="F89" s="80"/>
      <c r="G89" s="80"/>
      <c r="H89" s="75"/>
      <c r="I89" s="82"/>
      <c r="J89" s="82"/>
      <c r="K89" s="82"/>
      <c r="L89" s="82"/>
      <c r="M89" s="82"/>
      <c r="N89" s="82"/>
      <c r="O89" s="82"/>
      <c r="P89" s="60"/>
      <c r="Q89" s="60"/>
      <c r="R89" s="60"/>
      <c r="S89" s="60"/>
      <c r="T89" s="89"/>
      <c r="U89" s="74"/>
      <c r="V89" s="74"/>
    </row>
    <row r="90" spans="1:22">
      <c r="A90" s="74"/>
      <c r="B90" s="75"/>
      <c r="C90" s="75"/>
      <c r="D90" s="75"/>
      <c r="E90" s="75"/>
      <c r="F90" s="80"/>
      <c r="G90" s="80"/>
      <c r="H90" s="75"/>
      <c r="I90" s="82"/>
      <c r="J90" s="82"/>
      <c r="K90" s="82"/>
      <c r="L90" s="82"/>
      <c r="M90" s="82"/>
      <c r="N90" s="82"/>
      <c r="O90" s="82"/>
      <c r="P90" s="60"/>
      <c r="Q90" s="60"/>
      <c r="R90" s="60"/>
      <c r="S90" s="60"/>
      <c r="T90" s="89"/>
      <c r="U90" s="74"/>
      <c r="V90" s="74"/>
    </row>
    <row r="91" spans="1:22">
      <c r="A91" s="74"/>
      <c r="B91" s="75"/>
      <c r="C91" s="75"/>
      <c r="D91" s="75"/>
      <c r="E91" s="75"/>
      <c r="F91" s="80"/>
      <c r="G91" s="80"/>
      <c r="H91" s="75"/>
      <c r="I91" s="82"/>
      <c r="J91" s="82"/>
      <c r="K91" s="82"/>
      <c r="L91" s="82"/>
      <c r="M91" s="82"/>
      <c r="N91" s="82"/>
      <c r="O91" s="82"/>
      <c r="P91" s="60"/>
      <c r="Q91" s="60"/>
      <c r="R91" s="60"/>
      <c r="S91" s="60"/>
      <c r="T91" s="89"/>
      <c r="U91" s="74"/>
      <c r="V91" s="74"/>
    </row>
    <row r="92" spans="1:22">
      <c r="A92" s="74"/>
      <c r="B92" s="75"/>
      <c r="C92" s="75"/>
      <c r="D92" s="75"/>
      <c r="E92" s="75"/>
      <c r="F92" s="80"/>
      <c r="G92" s="80"/>
      <c r="H92" s="75"/>
      <c r="I92" s="82"/>
      <c r="J92" s="82"/>
      <c r="K92" s="82"/>
      <c r="L92" s="82"/>
      <c r="M92" s="82"/>
      <c r="N92" s="82"/>
      <c r="O92" s="82"/>
      <c r="P92" s="60"/>
      <c r="Q92" s="60"/>
      <c r="R92" s="60"/>
      <c r="S92" s="60"/>
      <c r="T92" s="89"/>
      <c r="U92" s="74"/>
      <c r="V92" s="74"/>
    </row>
    <row r="93" spans="1:22">
      <c r="A93" s="74"/>
      <c r="B93" s="75"/>
      <c r="C93" s="75"/>
      <c r="D93" s="75"/>
      <c r="E93" s="75"/>
      <c r="F93" s="80"/>
      <c r="G93" s="80"/>
      <c r="H93" s="75"/>
      <c r="I93" s="82"/>
      <c r="J93" s="82"/>
      <c r="K93" s="82"/>
      <c r="L93" s="82"/>
      <c r="M93" s="82"/>
      <c r="N93" s="82"/>
      <c r="O93" s="82"/>
      <c r="P93" s="60"/>
      <c r="Q93" s="60"/>
      <c r="R93" s="60"/>
      <c r="S93" s="60"/>
      <c r="T93" s="89"/>
      <c r="U93" s="74"/>
      <c r="V93" s="74"/>
    </row>
    <row r="94" spans="1:22">
      <c r="A94" s="74"/>
      <c r="B94" s="75"/>
      <c r="C94" s="75"/>
      <c r="D94" s="75"/>
      <c r="E94" s="75"/>
      <c r="F94" s="80"/>
      <c r="G94" s="80"/>
      <c r="H94" s="75"/>
      <c r="I94" s="82"/>
      <c r="J94" s="82"/>
      <c r="K94" s="82"/>
      <c r="L94" s="82"/>
      <c r="M94" s="82"/>
      <c r="N94" s="82"/>
      <c r="O94" s="82"/>
      <c r="P94" s="60"/>
      <c r="Q94" s="60"/>
      <c r="R94" s="60"/>
      <c r="S94" s="60"/>
      <c r="T94" s="89"/>
      <c r="U94" s="74"/>
      <c r="V94" s="74"/>
    </row>
    <row r="95" spans="1:22">
      <c r="A95" s="74"/>
      <c r="B95" s="75"/>
      <c r="C95" s="75"/>
      <c r="D95" s="75"/>
      <c r="E95" s="75"/>
      <c r="F95" s="80"/>
      <c r="G95" s="80"/>
      <c r="H95" s="75"/>
      <c r="I95" s="82"/>
      <c r="J95" s="82"/>
      <c r="K95" s="82"/>
      <c r="L95" s="82"/>
      <c r="M95" s="82"/>
      <c r="N95" s="82"/>
      <c r="O95" s="82"/>
      <c r="P95" s="60"/>
      <c r="Q95" s="60"/>
      <c r="R95" s="60"/>
      <c r="S95" s="60"/>
      <c r="T95" s="89"/>
      <c r="U95" s="74"/>
      <c r="V95" s="74"/>
    </row>
    <row r="96" spans="1:22">
      <c r="A96" s="74"/>
      <c r="B96" s="75"/>
      <c r="C96" s="75"/>
      <c r="D96" s="75"/>
      <c r="E96" s="75"/>
      <c r="F96" s="80"/>
      <c r="G96" s="80"/>
      <c r="H96" s="75"/>
      <c r="I96" s="82"/>
      <c r="J96" s="82"/>
      <c r="K96" s="82"/>
      <c r="L96" s="82"/>
      <c r="M96" s="82"/>
      <c r="N96" s="82"/>
      <c r="O96" s="82"/>
      <c r="P96" s="60"/>
      <c r="Q96" s="60"/>
      <c r="R96" s="60"/>
      <c r="S96" s="60"/>
      <c r="T96" s="89"/>
      <c r="U96" s="74"/>
      <c r="V96" s="74"/>
    </row>
    <row r="97" spans="1:22">
      <c r="A97" s="74"/>
      <c r="B97" s="75"/>
      <c r="C97" s="75"/>
      <c r="D97" s="75"/>
      <c r="E97" s="75"/>
      <c r="F97" s="80"/>
      <c r="G97" s="80"/>
      <c r="H97" s="75"/>
      <c r="I97" s="82"/>
      <c r="J97" s="82"/>
      <c r="K97" s="82"/>
      <c r="L97" s="82"/>
      <c r="M97" s="82"/>
      <c r="N97" s="82"/>
      <c r="O97" s="82"/>
      <c r="P97" s="60"/>
      <c r="Q97" s="60"/>
      <c r="R97" s="60"/>
      <c r="S97" s="60"/>
      <c r="T97" s="89"/>
      <c r="U97" s="74"/>
      <c r="V97" s="74"/>
    </row>
    <row r="98" spans="1:22">
      <c r="A98" s="74"/>
      <c r="B98" s="75"/>
      <c r="C98" s="75"/>
      <c r="D98" s="75"/>
      <c r="E98" s="75"/>
      <c r="F98" s="80"/>
      <c r="G98" s="80"/>
      <c r="H98" s="75"/>
      <c r="I98" s="82"/>
      <c r="J98" s="82"/>
      <c r="K98" s="82"/>
      <c r="L98" s="82"/>
      <c r="M98" s="82"/>
      <c r="N98" s="82"/>
      <c r="O98" s="82"/>
      <c r="P98" s="60"/>
      <c r="Q98" s="60"/>
      <c r="R98" s="60"/>
      <c r="S98" s="60"/>
      <c r="T98" s="89"/>
      <c r="U98" s="74"/>
      <c r="V98" s="74"/>
    </row>
    <row r="99" spans="1:22">
      <c r="A99" s="74"/>
      <c r="B99" s="75"/>
      <c r="C99" s="75"/>
      <c r="D99" s="75"/>
      <c r="E99" s="75"/>
      <c r="F99" s="80"/>
      <c r="G99" s="80"/>
      <c r="H99" s="75"/>
      <c r="I99" s="82"/>
      <c r="J99" s="82"/>
      <c r="K99" s="82"/>
      <c r="L99" s="82"/>
      <c r="M99" s="82"/>
      <c r="N99" s="82"/>
      <c r="O99" s="82"/>
      <c r="P99" s="60"/>
      <c r="Q99" s="60"/>
      <c r="R99" s="60"/>
      <c r="S99" s="60"/>
      <c r="T99" s="89"/>
      <c r="U99" s="74"/>
      <c r="V99" s="74"/>
    </row>
    <row r="100" spans="1:22">
      <c r="A100" s="74"/>
      <c r="B100" s="75"/>
      <c r="C100" s="75"/>
      <c r="D100" s="75"/>
      <c r="E100" s="75"/>
      <c r="F100" s="80"/>
      <c r="G100" s="80"/>
      <c r="H100" s="75"/>
      <c r="I100" s="82"/>
      <c r="J100" s="82"/>
      <c r="K100" s="82"/>
      <c r="L100" s="82"/>
      <c r="M100" s="82"/>
      <c r="N100" s="82"/>
      <c r="O100" s="82"/>
      <c r="P100" s="60"/>
      <c r="Q100" s="60"/>
      <c r="R100" s="60"/>
      <c r="S100" s="60"/>
      <c r="T100" s="89"/>
      <c r="U100" s="74"/>
      <c r="V100" s="74"/>
    </row>
    <row r="101" spans="1:22">
      <c r="A101" s="74"/>
      <c r="B101" s="75"/>
      <c r="C101" s="75"/>
      <c r="D101" s="75"/>
      <c r="E101" s="75"/>
      <c r="F101" s="80"/>
      <c r="G101" s="80"/>
      <c r="H101" s="75"/>
      <c r="I101" s="82"/>
      <c r="J101" s="82"/>
      <c r="K101" s="82"/>
      <c r="L101" s="82"/>
      <c r="M101" s="82"/>
      <c r="N101" s="82"/>
      <c r="O101" s="82"/>
      <c r="P101" s="60"/>
      <c r="Q101" s="60"/>
      <c r="R101" s="60"/>
      <c r="S101" s="60"/>
      <c r="T101" s="89"/>
      <c r="U101" s="74"/>
      <c r="V101" s="74"/>
    </row>
    <row r="102" spans="1:22">
      <c r="A102" s="74"/>
      <c r="B102" s="75"/>
      <c r="C102" s="75"/>
      <c r="D102" s="75"/>
      <c r="E102" s="75"/>
      <c r="F102" s="80"/>
      <c r="G102" s="80"/>
      <c r="H102" s="75"/>
      <c r="I102" s="82"/>
      <c r="J102" s="82"/>
      <c r="K102" s="82"/>
      <c r="L102" s="82"/>
      <c r="M102" s="82"/>
      <c r="N102" s="82"/>
      <c r="O102" s="82"/>
      <c r="P102" s="60"/>
      <c r="Q102" s="60"/>
      <c r="R102" s="60"/>
      <c r="S102" s="60"/>
      <c r="T102" s="89"/>
      <c r="U102" s="74"/>
      <c r="V102" s="74"/>
    </row>
    <row r="103" spans="1:22">
      <c r="A103" s="74"/>
      <c r="B103" s="75"/>
      <c r="C103" s="75"/>
      <c r="D103" s="75"/>
      <c r="E103" s="75"/>
      <c r="F103" s="80"/>
      <c r="G103" s="80"/>
      <c r="H103" s="75"/>
      <c r="I103" s="82"/>
      <c r="J103" s="82"/>
      <c r="K103" s="82"/>
      <c r="L103" s="82"/>
      <c r="M103" s="82"/>
      <c r="N103" s="82"/>
      <c r="O103" s="82"/>
      <c r="P103" s="60"/>
      <c r="Q103" s="60"/>
      <c r="R103" s="60"/>
      <c r="S103" s="60"/>
      <c r="T103" s="89"/>
      <c r="U103" s="74"/>
      <c r="V103" s="74"/>
    </row>
    <row r="104" spans="1:22">
      <c r="A104" s="74"/>
      <c r="B104" s="75"/>
      <c r="C104" s="75"/>
      <c r="D104" s="75"/>
      <c r="E104" s="75"/>
      <c r="F104" s="80"/>
      <c r="G104" s="80"/>
      <c r="H104" s="75"/>
      <c r="I104" s="82"/>
      <c r="J104" s="82"/>
      <c r="K104" s="82"/>
      <c r="L104" s="82"/>
      <c r="M104" s="82"/>
      <c r="N104" s="82"/>
      <c r="O104" s="82"/>
      <c r="P104" s="60"/>
      <c r="Q104" s="60"/>
      <c r="R104" s="60"/>
      <c r="S104" s="60"/>
      <c r="T104" s="89"/>
      <c r="U104" s="74"/>
      <c r="V104" s="74"/>
    </row>
    <row r="105" spans="1:22">
      <c r="A105" s="74"/>
      <c r="B105" s="75"/>
      <c r="C105" s="75"/>
      <c r="D105" s="75"/>
      <c r="E105" s="75"/>
      <c r="F105" s="80"/>
      <c r="G105" s="80"/>
      <c r="H105" s="75"/>
      <c r="I105" s="82"/>
      <c r="J105" s="82"/>
      <c r="K105" s="82"/>
      <c r="L105" s="82"/>
      <c r="M105" s="82"/>
      <c r="N105" s="82"/>
      <c r="O105" s="82"/>
      <c r="P105" s="60"/>
      <c r="Q105" s="60"/>
      <c r="R105" s="60"/>
      <c r="S105" s="60"/>
      <c r="T105" s="89"/>
      <c r="U105" s="74"/>
      <c r="V105" s="74"/>
    </row>
    <row r="106" spans="1:22">
      <c r="A106" s="74"/>
      <c r="B106" s="75"/>
      <c r="C106" s="75"/>
      <c r="D106" s="75"/>
      <c r="E106" s="75"/>
      <c r="F106" s="80"/>
      <c r="G106" s="80"/>
      <c r="H106" s="75"/>
      <c r="I106" s="82"/>
      <c r="J106" s="82"/>
      <c r="K106" s="82"/>
      <c r="L106" s="82"/>
      <c r="M106" s="82"/>
      <c r="N106" s="82"/>
      <c r="O106" s="82"/>
      <c r="P106" s="60"/>
      <c r="Q106" s="60"/>
      <c r="R106" s="60"/>
      <c r="S106" s="60"/>
      <c r="T106" s="89"/>
      <c r="U106" s="74"/>
      <c r="V106" s="74"/>
    </row>
    <row r="107" spans="1:22">
      <c r="A107" s="74"/>
      <c r="B107" s="75"/>
      <c r="C107" s="75"/>
      <c r="D107" s="75"/>
      <c r="E107" s="75"/>
      <c r="F107" s="80"/>
      <c r="G107" s="80"/>
      <c r="H107" s="75"/>
      <c r="I107" s="82"/>
      <c r="J107" s="82"/>
      <c r="K107" s="82"/>
      <c r="L107" s="82"/>
      <c r="M107" s="82"/>
      <c r="N107" s="82"/>
      <c r="O107" s="82"/>
      <c r="P107" s="60"/>
      <c r="Q107" s="60"/>
      <c r="R107" s="60"/>
      <c r="S107" s="60"/>
      <c r="T107" s="89"/>
      <c r="U107" s="74"/>
      <c r="V107" s="74"/>
    </row>
    <row r="108" spans="1:22">
      <c r="A108" s="74"/>
      <c r="B108" s="75"/>
      <c r="C108" s="75"/>
      <c r="D108" s="75"/>
      <c r="E108" s="75"/>
      <c r="F108" s="80"/>
      <c r="G108" s="80"/>
      <c r="H108" s="75"/>
      <c r="I108" s="82"/>
      <c r="J108" s="82"/>
      <c r="K108" s="82"/>
      <c r="L108" s="82"/>
      <c r="M108" s="82"/>
      <c r="N108" s="82"/>
      <c r="O108" s="82"/>
      <c r="P108" s="60"/>
      <c r="Q108" s="60"/>
      <c r="R108" s="60"/>
      <c r="S108" s="60"/>
      <c r="T108" s="89"/>
      <c r="U108" s="74"/>
      <c r="V108" s="74"/>
    </row>
    <row r="109" spans="1:22">
      <c r="A109" s="74"/>
      <c r="B109" s="75"/>
      <c r="C109" s="75"/>
      <c r="D109" s="75"/>
      <c r="E109" s="75"/>
      <c r="F109" s="80"/>
      <c r="G109" s="80"/>
      <c r="H109" s="75"/>
      <c r="I109" s="82"/>
      <c r="J109" s="82"/>
      <c r="K109" s="82"/>
      <c r="L109" s="82"/>
      <c r="M109" s="82"/>
      <c r="N109" s="82"/>
      <c r="O109" s="82"/>
      <c r="P109" s="60"/>
      <c r="Q109" s="60"/>
      <c r="R109" s="60"/>
      <c r="S109" s="60"/>
      <c r="T109" s="89"/>
      <c r="U109" s="74"/>
      <c r="V109" s="74"/>
    </row>
    <row r="110" spans="1:22">
      <c r="A110" s="74"/>
      <c r="B110" s="75"/>
      <c r="C110" s="75"/>
      <c r="D110" s="75"/>
      <c r="E110" s="75"/>
      <c r="F110" s="80"/>
      <c r="G110" s="80"/>
      <c r="H110" s="75"/>
      <c r="I110" s="82"/>
      <c r="J110" s="82"/>
      <c r="K110" s="82"/>
      <c r="L110" s="82"/>
      <c r="M110" s="82"/>
      <c r="N110" s="82"/>
      <c r="O110" s="82"/>
      <c r="P110" s="60"/>
      <c r="Q110" s="60"/>
      <c r="R110" s="60"/>
      <c r="S110" s="60"/>
      <c r="T110" s="89"/>
      <c r="U110" s="74"/>
      <c r="V110" s="74"/>
    </row>
    <row r="111" spans="1:22">
      <c r="A111" s="74"/>
      <c r="B111" s="75"/>
      <c r="C111" s="75"/>
      <c r="D111" s="75"/>
      <c r="E111" s="75"/>
      <c r="F111" s="80"/>
      <c r="G111" s="80"/>
      <c r="H111" s="75"/>
      <c r="I111" s="82"/>
      <c r="J111" s="82"/>
      <c r="K111" s="82"/>
      <c r="L111" s="82"/>
      <c r="M111" s="82"/>
      <c r="N111" s="82"/>
      <c r="O111" s="82"/>
      <c r="P111" s="60"/>
      <c r="Q111" s="60"/>
      <c r="R111" s="60"/>
      <c r="S111" s="60"/>
      <c r="T111" s="89"/>
      <c r="U111" s="74"/>
      <c r="V111" s="74"/>
    </row>
    <row r="112" spans="1:22">
      <c r="A112" s="74"/>
      <c r="B112" s="75"/>
      <c r="C112" s="75"/>
      <c r="D112" s="75"/>
      <c r="E112" s="75"/>
      <c r="F112" s="80"/>
      <c r="G112" s="80"/>
      <c r="H112" s="75"/>
      <c r="I112" s="82"/>
      <c r="J112" s="82"/>
      <c r="K112" s="82"/>
      <c r="L112" s="82"/>
      <c r="M112" s="82"/>
      <c r="N112" s="82"/>
      <c r="O112" s="82"/>
      <c r="P112" s="60"/>
      <c r="Q112" s="60"/>
      <c r="R112" s="60"/>
      <c r="S112" s="60"/>
      <c r="T112" s="89"/>
      <c r="U112" s="74"/>
      <c r="V112" s="74"/>
    </row>
    <row r="113" spans="1:22">
      <c r="A113" s="74"/>
      <c r="B113" s="75"/>
      <c r="C113" s="75"/>
      <c r="D113" s="75"/>
      <c r="E113" s="75"/>
      <c r="F113" s="80"/>
      <c r="G113" s="80"/>
      <c r="H113" s="75"/>
      <c r="I113" s="82"/>
      <c r="J113" s="82"/>
      <c r="K113" s="82"/>
      <c r="L113" s="82"/>
      <c r="M113" s="82"/>
      <c r="N113" s="82"/>
      <c r="O113" s="82"/>
      <c r="P113" s="60"/>
      <c r="Q113" s="60"/>
      <c r="R113" s="60"/>
      <c r="S113" s="60"/>
      <c r="T113" s="89"/>
      <c r="U113" s="74"/>
      <c r="V113" s="74"/>
    </row>
    <row r="114" spans="1:22">
      <c r="A114" s="74"/>
      <c r="B114" s="75"/>
      <c r="C114" s="75"/>
      <c r="D114" s="75"/>
      <c r="E114" s="75"/>
      <c r="F114" s="80"/>
      <c r="G114" s="80"/>
      <c r="H114" s="75"/>
      <c r="I114" s="82"/>
      <c r="J114" s="82"/>
      <c r="K114" s="82"/>
      <c r="L114" s="82"/>
      <c r="M114" s="82"/>
      <c r="N114" s="82"/>
      <c r="O114" s="82"/>
      <c r="P114" s="60"/>
      <c r="Q114" s="60"/>
      <c r="R114" s="60"/>
      <c r="S114" s="60"/>
      <c r="T114" s="89"/>
      <c r="U114" s="74"/>
      <c r="V114" s="74"/>
    </row>
    <row r="115" spans="1:22">
      <c r="A115" s="74"/>
      <c r="B115" s="75"/>
      <c r="C115" s="75"/>
      <c r="D115" s="75"/>
      <c r="E115" s="75"/>
      <c r="F115" s="80"/>
      <c r="G115" s="80"/>
      <c r="H115" s="75"/>
      <c r="I115" s="82"/>
      <c r="J115" s="82"/>
      <c r="K115" s="82"/>
      <c r="L115" s="82"/>
      <c r="M115" s="82"/>
      <c r="N115" s="82"/>
      <c r="O115" s="82"/>
      <c r="P115" s="60"/>
      <c r="Q115" s="60"/>
      <c r="R115" s="60"/>
      <c r="S115" s="60"/>
      <c r="T115" s="89"/>
      <c r="U115" s="74"/>
      <c r="V115" s="74"/>
    </row>
    <row r="116" spans="1:22">
      <c r="A116" s="74"/>
      <c r="B116" s="75"/>
      <c r="C116" s="75"/>
      <c r="D116" s="75"/>
      <c r="E116" s="75"/>
      <c r="F116" s="80"/>
      <c r="G116" s="80"/>
      <c r="H116" s="75"/>
      <c r="I116" s="82"/>
      <c r="J116" s="82"/>
      <c r="K116" s="82"/>
      <c r="L116" s="82"/>
      <c r="M116" s="82"/>
      <c r="N116" s="82"/>
      <c r="O116" s="82"/>
      <c r="P116" s="60"/>
      <c r="Q116" s="60"/>
      <c r="R116" s="60"/>
      <c r="S116" s="60"/>
      <c r="T116" s="89"/>
      <c r="U116" s="74"/>
      <c r="V116" s="74"/>
    </row>
    <row r="117" spans="1:22">
      <c r="A117" s="74"/>
      <c r="B117" s="75"/>
      <c r="C117" s="75"/>
      <c r="D117" s="75"/>
      <c r="E117" s="75"/>
      <c r="F117" s="80"/>
      <c r="G117" s="80"/>
      <c r="H117" s="75"/>
      <c r="I117" s="82"/>
      <c r="J117" s="82"/>
      <c r="K117" s="82"/>
      <c r="L117" s="82"/>
      <c r="M117" s="82"/>
      <c r="N117" s="82"/>
      <c r="O117" s="82"/>
      <c r="P117" s="60"/>
      <c r="Q117" s="60"/>
      <c r="R117" s="60"/>
      <c r="S117" s="60"/>
      <c r="T117" s="89"/>
      <c r="U117" s="74"/>
      <c r="V117" s="74"/>
    </row>
    <row r="118" spans="1:22">
      <c r="A118" s="74"/>
      <c r="B118" s="75"/>
      <c r="C118" s="75"/>
      <c r="D118" s="75"/>
      <c r="E118" s="75"/>
      <c r="F118" s="80"/>
      <c r="G118" s="80"/>
      <c r="H118" s="75"/>
      <c r="I118" s="82"/>
      <c r="J118" s="82"/>
      <c r="K118" s="82"/>
      <c r="L118" s="82"/>
      <c r="M118" s="82"/>
      <c r="N118" s="82"/>
      <c r="O118" s="82"/>
      <c r="P118" s="60"/>
      <c r="Q118" s="60"/>
      <c r="R118" s="60"/>
      <c r="S118" s="60"/>
      <c r="T118" s="89"/>
      <c r="U118" s="74"/>
      <c r="V118" s="74"/>
    </row>
    <row r="119" spans="1:22">
      <c r="A119" s="74"/>
      <c r="B119" s="75"/>
      <c r="C119" s="75"/>
      <c r="D119" s="75"/>
      <c r="E119" s="75"/>
      <c r="F119" s="80"/>
      <c r="G119" s="80"/>
      <c r="H119" s="75"/>
      <c r="I119" s="82"/>
      <c r="J119" s="82"/>
      <c r="K119" s="82"/>
      <c r="L119" s="82"/>
      <c r="M119" s="82"/>
      <c r="N119" s="82"/>
      <c r="O119" s="82"/>
      <c r="P119" s="60"/>
      <c r="Q119" s="60"/>
      <c r="R119" s="60"/>
      <c r="S119" s="60"/>
      <c r="T119" s="89"/>
      <c r="U119" s="74"/>
      <c r="V119" s="74"/>
    </row>
    <row r="120" spans="1:22">
      <c r="A120" s="74"/>
      <c r="B120" s="75"/>
      <c r="C120" s="75"/>
      <c r="D120" s="75"/>
      <c r="E120" s="75"/>
      <c r="F120" s="80"/>
      <c r="G120" s="80"/>
      <c r="H120" s="75"/>
      <c r="I120" s="82"/>
      <c r="J120" s="82"/>
      <c r="K120" s="82"/>
      <c r="L120" s="82"/>
      <c r="M120" s="82"/>
      <c r="N120" s="82"/>
      <c r="O120" s="82"/>
      <c r="P120" s="60"/>
      <c r="Q120" s="60"/>
      <c r="R120" s="60"/>
      <c r="S120" s="60"/>
      <c r="T120" s="89"/>
      <c r="U120" s="74"/>
      <c r="V120" s="74"/>
    </row>
    <row r="121" spans="1:22">
      <c r="A121" s="74"/>
      <c r="B121" s="75"/>
      <c r="C121" s="75"/>
      <c r="D121" s="75"/>
      <c r="E121" s="75"/>
      <c r="F121" s="80"/>
      <c r="G121" s="80"/>
      <c r="H121" s="75"/>
      <c r="I121" s="82"/>
      <c r="J121" s="82"/>
      <c r="K121" s="82"/>
      <c r="L121" s="82"/>
      <c r="M121" s="82"/>
      <c r="N121" s="82"/>
      <c r="O121" s="82"/>
      <c r="P121" s="60"/>
      <c r="Q121" s="60"/>
      <c r="R121" s="60"/>
      <c r="S121" s="60"/>
      <c r="T121" s="89"/>
      <c r="U121" s="74"/>
      <c r="V121" s="74"/>
    </row>
    <row r="122" spans="1:22">
      <c r="A122" s="74"/>
      <c r="B122" s="75"/>
      <c r="C122" s="75"/>
      <c r="D122" s="75"/>
      <c r="E122" s="75"/>
      <c r="F122" s="80"/>
      <c r="G122" s="80"/>
      <c r="H122" s="75"/>
      <c r="I122" s="82"/>
      <c r="J122" s="82"/>
      <c r="K122" s="82"/>
      <c r="L122" s="82"/>
      <c r="M122" s="82"/>
      <c r="N122" s="82"/>
      <c r="O122" s="82"/>
      <c r="P122" s="60"/>
      <c r="Q122" s="60"/>
      <c r="R122" s="60"/>
      <c r="S122" s="60"/>
      <c r="T122" s="89"/>
      <c r="U122" s="74"/>
      <c r="V122" s="74"/>
    </row>
    <row r="123" spans="1:22">
      <c r="A123" s="74"/>
      <c r="B123" s="75"/>
      <c r="C123" s="75"/>
      <c r="D123" s="75"/>
      <c r="E123" s="75"/>
      <c r="F123" s="80"/>
      <c r="G123" s="80"/>
      <c r="H123" s="75"/>
      <c r="I123" s="82"/>
      <c r="J123" s="82"/>
      <c r="K123" s="82"/>
      <c r="L123" s="82"/>
      <c r="M123" s="82"/>
      <c r="N123" s="82"/>
      <c r="O123" s="82"/>
      <c r="P123" s="60"/>
      <c r="Q123" s="60"/>
      <c r="R123" s="60"/>
      <c r="S123" s="60"/>
      <c r="T123" s="89"/>
      <c r="U123" s="74"/>
      <c r="V123" s="74"/>
    </row>
    <row r="124" spans="1:22">
      <c r="A124" s="74"/>
      <c r="B124" s="75"/>
      <c r="C124" s="75"/>
      <c r="D124" s="75"/>
      <c r="E124" s="75"/>
      <c r="F124" s="80"/>
      <c r="G124" s="80"/>
      <c r="H124" s="75"/>
      <c r="I124" s="82"/>
      <c r="J124" s="82"/>
      <c r="K124" s="82"/>
      <c r="L124" s="82"/>
      <c r="M124" s="82"/>
      <c r="N124" s="82"/>
      <c r="O124" s="82"/>
      <c r="P124" s="60"/>
      <c r="Q124" s="60"/>
      <c r="R124" s="60"/>
      <c r="S124" s="60"/>
      <c r="T124" s="89"/>
      <c r="U124" s="74"/>
      <c r="V124" s="74"/>
    </row>
    <row r="125" spans="1:22">
      <c r="A125" s="74"/>
      <c r="B125" s="75"/>
      <c r="C125" s="75"/>
      <c r="D125" s="75"/>
      <c r="E125" s="75"/>
      <c r="F125" s="80"/>
      <c r="G125" s="80"/>
      <c r="H125" s="75"/>
      <c r="I125" s="82"/>
      <c r="J125" s="82"/>
      <c r="K125" s="82"/>
      <c r="L125" s="82"/>
      <c r="M125" s="82"/>
      <c r="N125" s="82"/>
      <c r="O125" s="82"/>
      <c r="P125" s="60"/>
      <c r="Q125" s="60"/>
      <c r="R125" s="60"/>
      <c r="S125" s="60"/>
      <c r="T125" s="89"/>
      <c r="U125" s="74"/>
      <c r="V125" s="74"/>
    </row>
    <row r="126" spans="1:22">
      <c r="A126" s="74"/>
      <c r="B126" s="75"/>
      <c r="C126" s="75"/>
      <c r="D126" s="75"/>
      <c r="E126" s="75"/>
      <c r="F126" s="80"/>
      <c r="G126" s="80"/>
      <c r="H126" s="75"/>
      <c r="I126" s="82"/>
      <c r="J126" s="82"/>
      <c r="K126" s="82"/>
      <c r="L126" s="82"/>
      <c r="M126" s="82"/>
      <c r="N126" s="82"/>
      <c r="O126" s="82"/>
      <c r="P126" s="60"/>
      <c r="Q126" s="60"/>
      <c r="R126" s="60"/>
      <c r="S126" s="60"/>
      <c r="T126" s="89"/>
      <c r="U126" s="74"/>
      <c r="V126" s="74"/>
    </row>
    <row r="127" spans="1:22">
      <c r="A127" s="74"/>
      <c r="B127" s="75"/>
      <c r="C127" s="75"/>
      <c r="D127" s="75"/>
      <c r="E127" s="75"/>
      <c r="F127" s="80"/>
      <c r="G127" s="80"/>
      <c r="H127" s="75"/>
      <c r="I127" s="82"/>
      <c r="J127" s="82"/>
      <c r="K127" s="82"/>
      <c r="L127" s="82"/>
      <c r="M127" s="82"/>
      <c r="N127" s="82"/>
      <c r="O127" s="82"/>
      <c r="P127" s="60"/>
      <c r="Q127" s="60"/>
      <c r="R127" s="60"/>
      <c r="S127" s="60"/>
      <c r="T127" s="89"/>
      <c r="U127" s="74"/>
      <c r="V127" s="74"/>
    </row>
    <row r="128" spans="1:22">
      <c r="A128" s="74"/>
      <c r="B128" s="75"/>
      <c r="C128" s="75"/>
      <c r="D128" s="75"/>
      <c r="E128" s="75"/>
      <c r="F128" s="80"/>
      <c r="G128" s="80"/>
      <c r="H128" s="75"/>
      <c r="I128" s="82"/>
      <c r="J128" s="82"/>
      <c r="K128" s="82"/>
      <c r="L128" s="82"/>
      <c r="M128" s="82"/>
      <c r="N128" s="82"/>
      <c r="O128" s="82"/>
      <c r="P128" s="60"/>
      <c r="Q128" s="60"/>
      <c r="R128" s="60"/>
      <c r="S128" s="60"/>
      <c r="T128" s="89"/>
      <c r="U128" s="74"/>
      <c r="V128" s="74"/>
    </row>
    <row r="129" spans="1:22">
      <c r="A129" s="74"/>
      <c r="B129" s="75"/>
      <c r="C129" s="75"/>
      <c r="D129" s="75"/>
      <c r="E129" s="75"/>
      <c r="F129" s="80"/>
      <c r="G129" s="80"/>
      <c r="H129" s="75"/>
      <c r="I129" s="82"/>
      <c r="J129" s="82"/>
      <c r="K129" s="82"/>
      <c r="L129" s="82"/>
      <c r="M129" s="82"/>
      <c r="N129" s="82"/>
      <c r="O129" s="82"/>
      <c r="P129" s="60"/>
      <c r="Q129" s="60"/>
      <c r="R129" s="60"/>
      <c r="S129" s="60"/>
      <c r="T129" s="89"/>
      <c r="U129" s="74"/>
      <c r="V129" s="74"/>
    </row>
    <row r="130" spans="1:22">
      <c r="A130" s="74"/>
      <c r="B130" s="75"/>
      <c r="C130" s="75"/>
      <c r="D130" s="75"/>
      <c r="E130" s="75"/>
      <c r="F130" s="80"/>
      <c r="G130" s="80"/>
      <c r="H130" s="75"/>
      <c r="I130" s="82"/>
      <c r="J130" s="82"/>
      <c r="K130" s="82"/>
      <c r="L130" s="82"/>
      <c r="M130" s="82"/>
      <c r="N130" s="82"/>
      <c r="O130" s="82"/>
      <c r="P130" s="60"/>
      <c r="Q130" s="60"/>
      <c r="R130" s="60"/>
      <c r="S130" s="60"/>
      <c r="T130" s="89"/>
      <c r="U130" s="74"/>
      <c r="V130" s="74"/>
    </row>
    <row r="131" spans="1:22">
      <c r="A131" s="74"/>
      <c r="B131" s="75"/>
      <c r="C131" s="75"/>
      <c r="D131" s="75"/>
      <c r="E131" s="75"/>
      <c r="F131" s="80"/>
      <c r="G131" s="80"/>
      <c r="H131" s="75"/>
      <c r="I131" s="82"/>
      <c r="J131" s="82"/>
      <c r="K131" s="82"/>
      <c r="L131" s="82"/>
      <c r="M131" s="82"/>
      <c r="N131" s="82"/>
      <c r="O131" s="82"/>
      <c r="P131" s="60"/>
      <c r="Q131" s="60"/>
      <c r="R131" s="60"/>
      <c r="S131" s="60"/>
      <c r="T131" s="89"/>
      <c r="U131" s="74"/>
      <c r="V131" s="74"/>
    </row>
    <row r="132" spans="1:22">
      <c r="A132" s="74"/>
      <c r="B132" s="75"/>
      <c r="C132" s="75"/>
      <c r="D132" s="75"/>
      <c r="E132" s="75"/>
      <c r="F132" s="80"/>
      <c r="G132" s="80"/>
      <c r="H132" s="75"/>
      <c r="I132" s="82"/>
      <c r="J132" s="82"/>
      <c r="K132" s="82"/>
      <c r="L132" s="82"/>
      <c r="M132" s="82"/>
      <c r="N132" s="82"/>
      <c r="O132" s="82"/>
      <c r="P132" s="60"/>
      <c r="Q132" s="60"/>
      <c r="R132" s="60"/>
      <c r="S132" s="60"/>
      <c r="T132" s="89"/>
      <c r="U132" s="74"/>
      <c r="V132" s="74"/>
    </row>
    <row r="133" spans="1:22">
      <c r="A133" s="74"/>
      <c r="B133" s="75"/>
      <c r="C133" s="75"/>
      <c r="D133" s="75"/>
      <c r="E133" s="75"/>
      <c r="F133" s="80"/>
      <c r="G133" s="80"/>
      <c r="H133" s="75"/>
      <c r="I133" s="82"/>
      <c r="J133" s="82"/>
      <c r="K133" s="82"/>
      <c r="L133" s="82"/>
      <c r="M133" s="82"/>
      <c r="N133" s="82"/>
      <c r="O133" s="82"/>
      <c r="P133" s="60"/>
      <c r="Q133" s="60"/>
      <c r="R133" s="60"/>
      <c r="S133" s="60"/>
      <c r="T133" s="89"/>
      <c r="U133" s="74"/>
      <c r="V133" s="74"/>
    </row>
    <row r="134" spans="1:22">
      <c r="A134" s="74"/>
      <c r="B134" s="75"/>
      <c r="C134" s="75"/>
      <c r="D134" s="75"/>
      <c r="E134" s="75"/>
      <c r="F134" s="80"/>
      <c r="G134" s="80"/>
      <c r="H134" s="75"/>
      <c r="I134" s="82"/>
      <c r="J134" s="82"/>
      <c r="K134" s="82"/>
      <c r="L134" s="82"/>
      <c r="M134" s="82"/>
      <c r="N134" s="82"/>
      <c r="O134" s="82"/>
      <c r="P134" s="60"/>
      <c r="Q134" s="60"/>
      <c r="R134" s="60"/>
      <c r="S134" s="60"/>
      <c r="T134" s="89"/>
      <c r="U134" s="74"/>
      <c r="V134" s="74"/>
    </row>
    <row r="135" spans="1:22">
      <c r="A135" s="74"/>
      <c r="B135" s="75"/>
      <c r="C135" s="75"/>
      <c r="D135" s="75"/>
      <c r="E135" s="75"/>
      <c r="F135" s="80"/>
      <c r="G135" s="80"/>
      <c r="H135" s="75"/>
      <c r="I135" s="82"/>
      <c r="J135" s="82"/>
      <c r="K135" s="82"/>
      <c r="L135" s="82"/>
      <c r="M135" s="82"/>
      <c r="N135" s="82"/>
      <c r="O135" s="82"/>
      <c r="P135" s="60"/>
      <c r="Q135" s="60"/>
      <c r="R135" s="60"/>
      <c r="S135" s="60"/>
      <c r="T135" s="89"/>
      <c r="U135" s="74"/>
      <c r="V135" s="74"/>
    </row>
    <row r="136" spans="1:22">
      <c r="A136" s="74"/>
      <c r="B136" s="75"/>
      <c r="C136" s="75"/>
      <c r="D136" s="75"/>
      <c r="E136" s="75"/>
      <c r="F136" s="80"/>
      <c r="G136" s="80"/>
      <c r="H136" s="75"/>
      <c r="I136" s="82"/>
      <c r="J136" s="82"/>
      <c r="K136" s="82"/>
      <c r="L136" s="82"/>
      <c r="M136" s="82"/>
      <c r="N136" s="82"/>
      <c r="O136" s="82"/>
      <c r="P136" s="60"/>
      <c r="Q136" s="60"/>
      <c r="R136" s="60"/>
      <c r="S136" s="60"/>
      <c r="T136" s="89"/>
      <c r="U136" s="74"/>
      <c r="V136" s="74"/>
    </row>
    <row r="137" spans="1:22">
      <c r="A137" s="74"/>
      <c r="B137" s="75"/>
      <c r="C137" s="75"/>
      <c r="D137" s="75"/>
      <c r="E137" s="75"/>
      <c r="F137" s="80"/>
      <c r="G137" s="80"/>
      <c r="H137" s="75"/>
      <c r="I137" s="82"/>
      <c r="J137" s="82"/>
      <c r="K137" s="82"/>
      <c r="L137" s="82"/>
      <c r="M137" s="82"/>
      <c r="N137" s="82"/>
      <c r="O137" s="82"/>
      <c r="P137" s="60"/>
      <c r="Q137" s="60"/>
      <c r="R137" s="60"/>
      <c r="S137" s="60"/>
      <c r="T137" s="89"/>
      <c r="U137" s="74"/>
      <c r="V137" s="74"/>
    </row>
    <row r="138" spans="1:22">
      <c r="A138" s="74"/>
      <c r="B138" s="75"/>
      <c r="C138" s="75"/>
      <c r="D138" s="75"/>
      <c r="E138" s="75"/>
      <c r="F138" s="80"/>
      <c r="G138" s="80"/>
      <c r="H138" s="75"/>
      <c r="I138" s="82"/>
      <c r="J138" s="82"/>
      <c r="K138" s="82"/>
      <c r="L138" s="82"/>
      <c r="M138" s="82"/>
      <c r="N138" s="82"/>
      <c r="O138" s="82"/>
      <c r="P138" s="60"/>
      <c r="Q138" s="60"/>
      <c r="R138" s="60"/>
      <c r="S138" s="60"/>
      <c r="T138" s="89"/>
      <c r="U138" s="74"/>
      <c r="V138" s="74"/>
    </row>
    <row r="139" spans="1:22">
      <c r="A139" s="74"/>
      <c r="B139" s="75"/>
      <c r="C139" s="75"/>
      <c r="D139" s="75"/>
      <c r="E139" s="75"/>
      <c r="F139" s="80"/>
      <c r="G139" s="80"/>
      <c r="H139" s="75"/>
      <c r="I139" s="82"/>
      <c r="J139" s="82"/>
      <c r="K139" s="82"/>
      <c r="L139" s="82"/>
      <c r="M139" s="82"/>
      <c r="N139" s="82"/>
      <c r="O139" s="82"/>
      <c r="P139" s="60"/>
      <c r="Q139" s="60"/>
      <c r="R139" s="60"/>
      <c r="S139" s="60"/>
      <c r="T139" s="89"/>
      <c r="U139" s="74"/>
      <c r="V139" s="74"/>
    </row>
    <row r="140" spans="1:22">
      <c r="A140" s="74"/>
      <c r="B140" s="75"/>
      <c r="C140" s="75"/>
      <c r="D140" s="75"/>
      <c r="E140" s="75"/>
      <c r="F140" s="80"/>
      <c r="G140" s="80"/>
      <c r="H140" s="75"/>
      <c r="I140" s="82"/>
      <c r="J140" s="82"/>
      <c r="K140" s="82"/>
      <c r="L140" s="82"/>
      <c r="M140" s="82"/>
      <c r="N140" s="82"/>
      <c r="O140" s="82"/>
      <c r="P140" s="60"/>
      <c r="Q140" s="60"/>
      <c r="R140" s="60"/>
      <c r="S140" s="60"/>
      <c r="T140" s="89"/>
      <c r="U140" s="74"/>
      <c r="V140" s="74"/>
    </row>
    <row r="141" spans="1:22">
      <c r="A141" s="74"/>
      <c r="B141" s="75"/>
      <c r="C141" s="75"/>
      <c r="D141" s="75"/>
      <c r="E141" s="75"/>
      <c r="F141" s="80"/>
      <c r="G141" s="80"/>
      <c r="H141" s="75"/>
      <c r="I141" s="82"/>
      <c r="J141" s="82"/>
      <c r="K141" s="82"/>
      <c r="L141" s="82"/>
      <c r="M141" s="82"/>
      <c r="N141" s="82"/>
      <c r="O141" s="82"/>
      <c r="P141" s="60"/>
      <c r="Q141" s="60"/>
      <c r="R141" s="60"/>
      <c r="S141" s="60"/>
      <c r="T141" s="89"/>
      <c r="U141" s="74"/>
      <c r="V141" s="74"/>
    </row>
    <row r="142" spans="1:22">
      <c r="A142" s="74"/>
      <c r="B142" s="75"/>
      <c r="C142" s="75"/>
      <c r="D142" s="75"/>
      <c r="E142" s="75"/>
      <c r="F142" s="80"/>
      <c r="G142" s="80"/>
      <c r="H142" s="75"/>
      <c r="I142" s="82"/>
      <c r="J142" s="82"/>
      <c r="K142" s="82"/>
      <c r="L142" s="82"/>
      <c r="M142" s="82"/>
      <c r="N142" s="82"/>
      <c r="O142" s="82"/>
      <c r="P142" s="60"/>
      <c r="Q142" s="60"/>
      <c r="R142" s="60"/>
      <c r="S142" s="60"/>
      <c r="T142" s="89"/>
      <c r="U142" s="74"/>
      <c r="V142" s="74"/>
    </row>
    <row r="143" spans="1:22">
      <c r="A143" s="74"/>
      <c r="B143" s="75"/>
      <c r="C143" s="75"/>
      <c r="D143" s="75"/>
      <c r="E143" s="75"/>
      <c r="F143" s="80"/>
      <c r="G143" s="80"/>
      <c r="H143" s="75"/>
      <c r="I143" s="82"/>
      <c r="J143" s="82"/>
      <c r="K143" s="82"/>
      <c r="L143" s="82"/>
      <c r="M143" s="82"/>
      <c r="N143" s="82"/>
      <c r="O143" s="82"/>
      <c r="P143" s="60"/>
      <c r="Q143" s="60"/>
      <c r="R143" s="60"/>
      <c r="S143" s="60"/>
      <c r="T143" s="89"/>
      <c r="U143" s="74"/>
      <c r="V143" s="74"/>
    </row>
    <row r="144" spans="1:22">
      <c r="A144" s="74"/>
      <c r="B144" s="75"/>
      <c r="C144" s="75"/>
      <c r="D144" s="75"/>
      <c r="E144" s="75"/>
      <c r="F144" s="80"/>
      <c r="G144" s="80"/>
      <c r="H144" s="75"/>
      <c r="I144" s="82"/>
      <c r="J144" s="82"/>
      <c r="K144" s="82"/>
      <c r="L144" s="82"/>
      <c r="M144" s="82"/>
      <c r="N144" s="82"/>
      <c r="O144" s="82"/>
      <c r="P144" s="60"/>
      <c r="Q144" s="60"/>
      <c r="R144" s="60"/>
      <c r="S144" s="60"/>
      <c r="T144" s="89"/>
      <c r="U144" s="74"/>
      <c r="V144" s="74"/>
    </row>
    <row r="145" spans="1:22">
      <c r="A145" s="74"/>
      <c r="B145" s="75"/>
      <c r="C145" s="75"/>
      <c r="D145" s="75"/>
      <c r="E145" s="75"/>
      <c r="F145" s="80"/>
      <c r="G145" s="80"/>
      <c r="H145" s="75"/>
      <c r="I145" s="82"/>
      <c r="J145" s="82"/>
      <c r="K145" s="82"/>
      <c r="L145" s="82"/>
      <c r="M145" s="82"/>
      <c r="N145" s="82"/>
      <c r="O145" s="82"/>
      <c r="P145" s="60"/>
      <c r="Q145" s="60"/>
      <c r="R145" s="60"/>
      <c r="S145" s="60"/>
      <c r="T145" s="89"/>
      <c r="U145" s="74"/>
      <c r="V145" s="74"/>
    </row>
    <row r="146" spans="1:22">
      <c r="A146" s="74"/>
      <c r="B146" s="75"/>
      <c r="C146" s="75"/>
      <c r="D146" s="75"/>
      <c r="E146" s="75"/>
      <c r="F146" s="80"/>
      <c r="G146" s="80"/>
      <c r="H146" s="75"/>
      <c r="I146" s="82"/>
      <c r="J146" s="82"/>
      <c r="K146" s="82"/>
      <c r="L146" s="82"/>
      <c r="M146" s="82"/>
      <c r="N146" s="82"/>
      <c r="O146" s="82"/>
      <c r="P146" s="60"/>
      <c r="Q146" s="60"/>
      <c r="R146" s="60"/>
      <c r="S146" s="60"/>
      <c r="T146" s="89"/>
      <c r="U146" s="74"/>
      <c r="V146" s="74"/>
    </row>
    <row r="147" spans="1:22">
      <c r="A147" s="74"/>
      <c r="B147" s="75"/>
      <c r="C147" s="75"/>
      <c r="D147" s="75"/>
      <c r="E147" s="75"/>
      <c r="F147" s="80"/>
      <c r="G147" s="80"/>
      <c r="H147" s="75"/>
      <c r="I147" s="82"/>
      <c r="J147" s="82"/>
      <c r="K147" s="82"/>
      <c r="L147" s="82"/>
      <c r="M147" s="82"/>
      <c r="N147" s="82"/>
      <c r="O147" s="82"/>
      <c r="P147" s="60"/>
      <c r="Q147" s="60"/>
      <c r="R147" s="60"/>
      <c r="S147" s="60"/>
      <c r="T147" s="89"/>
      <c r="U147" s="74"/>
      <c r="V147" s="74"/>
    </row>
    <row r="148" spans="1:22">
      <c r="A148" s="74"/>
      <c r="B148" s="75"/>
      <c r="C148" s="75"/>
      <c r="D148" s="75"/>
      <c r="E148" s="75"/>
      <c r="F148" s="80"/>
      <c r="G148" s="80"/>
      <c r="H148" s="75"/>
      <c r="I148" s="82"/>
      <c r="J148" s="82"/>
      <c r="K148" s="82"/>
      <c r="L148" s="82"/>
      <c r="M148" s="82"/>
      <c r="N148" s="82"/>
      <c r="O148" s="82"/>
      <c r="P148" s="60"/>
      <c r="Q148" s="60"/>
      <c r="R148" s="60"/>
      <c r="S148" s="60"/>
      <c r="T148" s="89"/>
      <c r="U148" s="74"/>
      <c r="V148" s="74"/>
    </row>
    <row r="149" spans="1:22">
      <c r="A149" s="74"/>
      <c r="B149" s="75"/>
      <c r="C149" s="75"/>
      <c r="D149" s="75"/>
      <c r="E149" s="75"/>
      <c r="F149" s="80"/>
      <c r="G149" s="80"/>
      <c r="H149" s="75"/>
      <c r="I149" s="82"/>
      <c r="J149" s="82"/>
      <c r="K149" s="82"/>
      <c r="L149" s="82"/>
      <c r="M149" s="82"/>
      <c r="N149" s="82"/>
      <c r="O149" s="82"/>
      <c r="P149" s="60"/>
      <c r="Q149" s="60"/>
      <c r="R149" s="60"/>
      <c r="S149" s="60"/>
      <c r="T149" s="89"/>
      <c r="U149" s="74"/>
      <c r="V149" s="74"/>
    </row>
    <row r="150" spans="1:22">
      <c r="A150" s="74"/>
      <c r="B150" s="75"/>
      <c r="C150" s="75"/>
      <c r="D150" s="75"/>
      <c r="E150" s="75"/>
      <c r="F150" s="80"/>
      <c r="G150" s="80"/>
      <c r="H150" s="75"/>
      <c r="I150" s="82"/>
      <c r="J150" s="82"/>
      <c r="K150" s="82"/>
      <c r="L150" s="82"/>
      <c r="M150" s="82"/>
      <c r="N150" s="82"/>
      <c r="O150" s="82"/>
      <c r="P150" s="60"/>
      <c r="Q150" s="60"/>
      <c r="R150" s="60"/>
      <c r="S150" s="60"/>
      <c r="T150" s="89"/>
      <c r="U150" s="74"/>
      <c r="V150" s="74"/>
    </row>
    <row r="151" spans="1:22">
      <c r="A151" s="74"/>
      <c r="B151" s="75"/>
      <c r="C151" s="75"/>
      <c r="D151" s="75"/>
      <c r="E151" s="75"/>
      <c r="F151" s="80"/>
      <c r="G151" s="80"/>
      <c r="H151" s="75"/>
      <c r="I151" s="82"/>
      <c r="J151" s="82"/>
      <c r="K151" s="82"/>
      <c r="L151" s="82"/>
      <c r="M151" s="82"/>
      <c r="N151" s="82"/>
      <c r="O151" s="82"/>
      <c r="P151" s="60"/>
      <c r="Q151" s="60"/>
      <c r="R151" s="60"/>
      <c r="S151" s="60"/>
      <c r="T151" s="89"/>
      <c r="U151" s="74"/>
      <c r="V151" s="74"/>
    </row>
    <row r="152" spans="1:22">
      <c r="A152" s="74"/>
      <c r="B152" s="75"/>
      <c r="C152" s="75"/>
      <c r="D152" s="75"/>
      <c r="E152" s="75"/>
      <c r="F152" s="80"/>
      <c r="G152" s="80"/>
      <c r="H152" s="75"/>
      <c r="I152" s="82"/>
      <c r="J152" s="82"/>
      <c r="K152" s="82"/>
      <c r="L152" s="82"/>
      <c r="M152" s="82"/>
      <c r="N152" s="82"/>
      <c r="O152" s="82"/>
      <c r="P152" s="60"/>
      <c r="Q152" s="60"/>
      <c r="R152" s="60"/>
      <c r="S152" s="60"/>
      <c r="T152" s="89"/>
      <c r="U152" s="74"/>
      <c r="V152" s="74"/>
    </row>
    <row r="153" spans="1:22">
      <c r="A153" s="74"/>
      <c r="B153" s="75"/>
      <c r="C153" s="75"/>
      <c r="D153" s="75"/>
      <c r="E153" s="75"/>
      <c r="F153" s="80"/>
      <c r="G153" s="80"/>
      <c r="H153" s="75"/>
      <c r="I153" s="82"/>
      <c r="J153" s="82"/>
      <c r="K153" s="82"/>
      <c r="L153" s="82"/>
      <c r="M153" s="82"/>
      <c r="N153" s="82"/>
      <c r="O153" s="82"/>
      <c r="P153" s="60"/>
      <c r="Q153" s="60"/>
      <c r="R153" s="60"/>
      <c r="S153" s="60"/>
      <c r="T153" s="89"/>
      <c r="U153" s="74"/>
      <c r="V153" s="74"/>
    </row>
    <row r="154" spans="1:22">
      <c r="A154" s="74"/>
      <c r="B154" s="75"/>
      <c r="C154" s="75"/>
      <c r="D154" s="75"/>
      <c r="E154" s="75"/>
      <c r="F154" s="80"/>
      <c r="G154" s="80"/>
      <c r="H154" s="75"/>
      <c r="I154" s="82"/>
      <c r="J154" s="82"/>
      <c r="K154" s="82"/>
      <c r="L154" s="82"/>
      <c r="M154" s="82"/>
      <c r="N154" s="82"/>
      <c r="O154" s="82"/>
      <c r="P154" s="60"/>
      <c r="Q154" s="60"/>
      <c r="R154" s="60"/>
      <c r="S154" s="60"/>
      <c r="T154" s="89"/>
      <c r="U154" s="74"/>
      <c r="V154" s="74"/>
    </row>
    <row r="155" spans="1:22">
      <c r="A155" s="74"/>
      <c r="B155" s="75"/>
      <c r="C155" s="75"/>
      <c r="D155" s="75"/>
      <c r="E155" s="75"/>
      <c r="F155" s="80"/>
      <c r="G155" s="80"/>
      <c r="H155" s="75"/>
      <c r="I155" s="82"/>
      <c r="J155" s="82"/>
      <c r="K155" s="82"/>
      <c r="L155" s="82"/>
      <c r="M155" s="82"/>
      <c r="N155" s="82"/>
      <c r="O155" s="82"/>
      <c r="P155" s="60"/>
      <c r="Q155" s="60"/>
      <c r="R155" s="60"/>
      <c r="S155" s="60"/>
      <c r="T155" s="89"/>
      <c r="U155" s="74"/>
      <c r="V155" s="74"/>
    </row>
    <row r="156" spans="1:22">
      <c r="A156" s="74"/>
      <c r="B156" s="75"/>
      <c r="C156" s="75"/>
      <c r="D156" s="75"/>
      <c r="E156" s="75"/>
      <c r="F156" s="80"/>
      <c r="G156" s="80"/>
      <c r="H156" s="75"/>
      <c r="I156" s="82"/>
      <c r="J156" s="82"/>
      <c r="K156" s="82"/>
      <c r="L156" s="82"/>
      <c r="M156" s="82"/>
      <c r="N156" s="82"/>
      <c r="O156" s="82"/>
      <c r="P156" s="60"/>
      <c r="Q156" s="60"/>
      <c r="R156" s="60"/>
      <c r="S156" s="60"/>
      <c r="T156" s="89"/>
      <c r="U156" s="74"/>
      <c r="V156" s="74"/>
    </row>
    <row r="157" spans="1:22">
      <c r="A157" s="74"/>
      <c r="B157" s="75"/>
      <c r="C157" s="75"/>
      <c r="D157" s="75"/>
      <c r="E157" s="75"/>
      <c r="F157" s="80"/>
      <c r="G157" s="80"/>
      <c r="H157" s="75"/>
      <c r="I157" s="82"/>
      <c r="J157" s="82"/>
      <c r="K157" s="82"/>
      <c r="L157" s="82"/>
      <c r="M157" s="82"/>
      <c r="N157" s="82"/>
      <c r="O157" s="82"/>
      <c r="P157" s="60"/>
      <c r="Q157" s="60"/>
      <c r="R157" s="60"/>
      <c r="S157" s="60"/>
      <c r="T157" s="89"/>
      <c r="U157" s="74"/>
      <c r="V157" s="74"/>
    </row>
    <row r="158" spans="1:22">
      <c r="A158" s="74"/>
      <c r="B158" s="75"/>
      <c r="C158" s="75"/>
      <c r="D158" s="75"/>
      <c r="E158" s="75"/>
      <c r="F158" s="80"/>
      <c r="G158" s="80"/>
      <c r="H158" s="75"/>
      <c r="I158" s="82"/>
      <c r="J158" s="82"/>
      <c r="K158" s="82"/>
      <c r="L158" s="82"/>
      <c r="M158" s="82"/>
      <c r="N158" s="82"/>
      <c r="O158" s="82"/>
      <c r="P158" s="60"/>
      <c r="Q158" s="60"/>
      <c r="R158" s="60"/>
      <c r="S158" s="60"/>
      <c r="T158" s="89"/>
      <c r="U158" s="74"/>
      <c r="V158" s="74"/>
    </row>
    <row r="159" spans="1:22">
      <c r="A159" s="74"/>
      <c r="B159" s="75"/>
      <c r="C159" s="75"/>
      <c r="D159" s="75"/>
      <c r="E159" s="75"/>
      <c r="F159" s="80"/>
      <c r="G159" s="80"/>
      <c r="H159" s="75"/>
      <c r="I159" s="82"/>
      <c r="J159" s="82"/>
      <c r="K159" s="82"/>
      <c r="L159" s="82"/>
      <c r="M159" s="82"/>
      <c r="N159" s="82"/>
      <c r="O159" s="82"/>
      <c r="P159" s="60"/>
      <c r="Q159" s="60"/>
      <c r="R159" s="60"/>
      <c r="S159" s="60"/>
      <c r="T159" s="89"/>
      <c r="U159" s="74"/>
      <c r="V159" s="74"/>
    </row>
    <row r="160" spans="1:22">
      <c r="A160" s="74"/>
      <c r="B160" s="75"/>
      <c r="C160" s="75"/>
      <c r="D160" s="75"/>
      <c r="E160" s="75"/>
      <c r="F160" s="80"/>
      <c r="G160" s="80"/>
      <c r="H160" s="75"/>
      <c r="I160" s="82"/>
      <c r="J160" s="82"/>
      <c r="K160" s="82"/>
      <c r="L160" s="82"/>
      <c r="M160" s="82"/>
      <c r="N160" s="82"/>
      <c r="O160" s="82"/>
      <c r="P160" s="60"/>
      <c r="Q160" s="60"/>
      <c r="R160" s="60"/>
      <c r="S160" s="60"/>
      <c r="T160" s="89"/>
      <c r="U160" s="74"/>
      <c r="V160" s="74"/>
    </row>
    <row r="161" spans="1:22">
      <c r="A161" s="74"/>
      <c r="B161" s="75"/>
      <c r="C161" s="75"/>
      <c r="D161" s="75"/>
      <c r="E161" s="75"/>
      <c r="F161" s="80"/>
      <c r="G161" s="80"/>
      <c r="H161" s="75"/>
      <c r="I161" s="82"/>
      <c r="J161" s="82"/>
      <c r="K161" s="82"/>
      <c r="L161" s="82"/>
      <c r="M161" s="82"/>
      <c r="N161" s="82"/>
      <c r="O161" s="82"/>
      <c r="P161" s="60"/>
      <c r="Q161" s="60"/>
      <c r="R161" s="60"/>
      <c r="S161" s="60"/>
      <c r="T161" s="89"/>
      <c r="U161" s="74"/>
      <c r="V161" s="74"/>
    </row>
    <row r="162" spans="1:22">
      <c r="A162" s="74"/>
      <c r="B162" s="75"/>
      <c r="C162" s="75"/>
      <c r="D162" s="75"/>
      <c r="E162" s="75"/>
      <c r="F162" s="80"/>
      <c r="G162" s="80"/>
      <c r="H162" s="75"/>
      <c r="I162" s="82"/>
      <c r="J162" s="82"/>
      <c r="K162" s="82"/>
      <c r="L162" s="82"/>
      <c r="M162" s="82"/>
      <c r="N162" s="82"/>
      <c r="O162" s="82"/>
      <c r="P162" s="60"/>
      <c r="Q162" s="60"/>
      <c r="R162" s="60"/>
      <c r="S162" s="60"/>
      <c r="T162" s="89"/>
      <c r="U162" s="74"/>
      <c r="V162" s="74"/>
    </row>
    <row r="163" spans="1:22">
      <c r="A163" s="74"/>
      <c r="B163" s="75"/>
      <c r="C163" s="75"/>
      <c r="D163" s="75"/>
      <c r="E163" s="75"/>
      <c r="F163" s="80"/>
      <c r="G163" s="80"/>
      <c r="H163" s="75"/>
      <c r="I163" s="82"/>
      <c r="J163" s="82"/>
      <c r="K163" s="82"/>
      <c r="L163" s="82"/>
      <c r="M163" s="82"/>
      <c r="N163" s="82"/>
      <c r="O163" s="82"/>
      <c r="P163" s="60"/>
      <c r="Q163" s="60"/>
      <c r="R163" s="60"/>
      <c r="S163" s="60"/>
      <c r="T163" s="89"/>
      <c r="U163" s="74"/>
      <c r="V163" s="74"/>
    </row>
    <row r="164" spans="1:22">
      <c r="A164" s="74"/>
      <c r="B164" s="75"/>
      <c r="C164" s="75"/>
      <c r="D164" s="75"/>
      <c r="E164" s="75"/>
      <c r="F164" s="80"/>
      <c r="G164" s="80"/>
      <c r="H164" s="75"/>
      <c r="I164" s="82"/>
      <c r="J164" s="82"/>
      <c r="K164" s="82"/>
      <c r="L164" s="82"/>
      <c r="M164" s="82"/>
      <c r="N164" s="82"/>
      <c r="O164" s="82"/>
      <c r="P164" s="60"/>
      <c r="Q164" s="60"/>
      <c r="R164" s="60"/>
      <c r="S164" s="60"/>
      <c r="T164" s="89"/>
      <c r="U164" s="74"/>
      <c r="V164" s="74"/>
    </row>
    <row r="165" spans="1:22">
      <c r="A165" s="74"/>
      <c r="B165" s="75"/>
      <c r="C165" s="75"/>
      <c r="D165" s="75"/>
      <c r="E165" s="75"/>
      <c r="F165" s="80"/>
      <c r="G165" s="80"/>
      <c r="H165" s="75"/>
      <c r="I165" s="82"/>
      <c r="J165" s="82"/>
      <c r="K165" s="82"/>
      <c r="L165" s="82"/>
      <c r="M165" s="82"/>
      <c r="N165" s="82"/>
      <c r="O165" s="82"/>
      <c r="P165" s="60"/>
      <c r="Q165" s="60"/>
      <c r="R165" s="60"/>
      <c r="S165" s="60"/>
      <c r="T165" s="89"/>
      <c r="U165" s="74"/>
      <c r="V165" s="74"/>
    </row>
    <row r="166" spans="1:22">
      <c r="A166" s="74"/>
      <c r="B166" s="75"/>
      <c r="C166" s="75"/>
      <c r="D166" s="75"/>
      <c r="E166" s="75"/>
      <c r="F166" s="80"/>
      <c r="G166" s="80"/>
      <c r="H166" s="75"/>
      <c r="I166" s="82"/>
      <c r="J166" s="82"/>
      <c r="K166" s="82"/>
      <c r="L166" s="82"/>
      <c r="M166" s="82"/>
      <c r="N166" s="82"/>
      <c r="O166" s="82"/>
      <c r="P166" s="60"/>
      <c r="Q166" s="60"/>
      <c r="R166" s="60"/>
      <c r="S166" s="60"/>
      <c r="T166" s="89"/>
      <c r="U166" s="74"/>
      <c r="V166" s="74"/>
    </row>
    <row r="167" spans="1:22">
      <c r="A167" s="74"/>
      <c r="B167" s="75"/>
      <c r="C167" s="75"/>
      <c r="D167" s="75"/>
      <c r="E167" s="75"/>
      <c r="F167" s="80"/>
      <c r="G167" s="80"/>
      <c r="H167" s="75"/>
      <c r="I167" s="82"/>
      <c r="J167" s="82"/>
      <c r="K167" s="82"/>
      <c r="L167" s="82"/>
      <c r="M167" s="82"/>
      <c r="N167" s="82"/>
      <c r="O167" s="82"/>
      <c r="P167" s="60"/>
      <c r="Q167" s="60"/>
      <c r="R167" s="60"/>
      <c r="S167" s="60"/>
      <c r="T167" s="89"/>
      <c r="U167" s="74"/>
      <c r="V167" s="74"/>
    </row>
    <row r="168" spans="1:22">
      <c r="A168" s="74"/>
      <c r="B168" s="75"/>
      <c r="C168" s="75"/>
      <c r="D168" s="75"/>
      <c r="E168" s="75"/>
      <c r="F168" s="80"/>
      <c r="G168" s="80"/>
      <c r="H168" s="75"/>
      <c r="I168" s="82"/>
      <c r="J168" s="82"/>
      <c r="K168" s="82"/>
      <c r="L168" s="82"/>
      <c r="M168" s="82"/>
      <c r="N168" s="82"/>
      <c r="O168" s="82"/>
      <c r="P168" s="60"/>
      <c r="Q168" s="60"/>
      <c r="R168" s="60"/>
      <c r="S168" s="60"/>
      <c r="T168" s="89"/>
      <c r="U168" s="74"/>
      <c r="V168" s="74"/>
    </row>
    <row r="169" spans="1:22">
      <c r="A169" s="74"/>
      <c r="B169" s="75"/>
      <c r="C169" s="75"/>
      <c r="D169" s="75"/>
      <c r="E169" s="75"/>
      <c r="F169" s="80"/>
      <c r="G169" s="80"/>
      <c r="H169" s="75"/>
      <c r="I169" s="82"/>
      <c r="J169" s="82"/>
      <c r="K169" s="82"/>
      <c r="L169" s="82"/>
      <c r="M169" s="82"/>
      <c r="N169" s="82"/>
      <c r="O169" s="82"/>
      <c r="P169" s="60"/>
      <c r="Q169" s="60"/>
      <c r="R169" s="60"/>
      <c r="S169" s="60"/>
      <c r="T169" s="89"/>
      <c r="U169" s="74"/>
      <c r="V169" s="74"/>
    </row>
    <row r="170" spans="1:22">
      <c r="A170" s="74"/>
      <c r="B170" s="75"/>
      <c r="C170" s="75"/>
      <c r="D170" s="75"/>
      <c r="E170" s="75"/>
      <c r="F170" s="80"/>
      <c r="G170" s="80"/>
      <c r="H170" s="75"/>
      <c r="I170" s="82"/>
      <c r="J170" s="82"/>
      <c r="K170" s="82"/>
      <c r="L170" s="82"/>
      <c r="M170" s="82"/>
      <c r="N170" s="82"/>
      <c r="O170" s="82"/>
      <c r="P170" s="60"/>
      <c r="Q170" s="60"/>
      <c r="R170" s="60"/>
      <c r="S170" s="60"/>
      <c r="T170" s="89"/>
      <c r="U170" s="74"/>
      <c r="V170" s="74"/>
    </row>
    <row r="171" spans="1:22">
      <c r="A171" s="74"/>
      <c r="B171" s="75"/>
      <c r="C171" s="75"/>
      <c r="D171" s="75"/>
      <c r="E171" s="75"/>
      <c r="F171" s="80"/>
      <c r="G171" s="80"/>
      <c r="H171" s="75"/>
      <c r="I171" s="82"/>
      <c r="J171" s="82"/>
      <c r="K171" s="82"/>
      <c r="L171" s="82"/>
      <c r="M171" s="82"/>
      <c r="N171" s="82"/>
      <c r="O171" s="82"/>
      <c r="P171" s="60"/>
      <c r="Q171" s="60"/>
      <c r="R171" s="60"/>
      <c r="S171" s="60"/>
      <c r="T171" s="89"/>
      <c r="U171" s="74"/>
      <c r="V171" s="74"/>
    </row>
    <row r="172" spans="1:22">
      <c r="A172" s="74"/>
      <c r="B172" s="75"/>
      <c r="C172" s="75"/>
      <c r="D172" s="75"/>
      <c r="E172" s="75"/>
      <c r="F172" s="80"/>
      <c r="G172" s="80"/>
      <c r="H172" s="75"/>
      <c r="I172" s="82"/>
      <c r="J172" s="82"/>
      <c r="K172" s="82"/>
      <c r="L172" s="82"/>
      <c r="M172" s="82"/>
      <c r="N172" s="82"/>
      <c r="O172" s="82"/>
      <c r="P172" s="60"/>
      <c r="Q172" s="60"/>
      <c r="R172" s="60"/>
      <c r="S172" s="60"/>
      <c r="T172" s="89"/>
      <c r="U172" s="74"/>
      <c r="V172" s="74"/>
    </row>
    <row r="173" spans="1:22">
      <c r="A173" s="74"/>
      <c r="B173" s="75"/>
      <c r="C173" s="75"/>
      <c r="D173" s="75"/>
      <c r="E173" s="75"/>
      <c r="F173" s="80"/>
      <c r="G173" s="80"/>
      <c r="H173" s="75"/>
      <c r="I173" s="82"/>
      <c r="J173" s="82"/>
      <c r="K173" s="82"/>
      <c r="L173" s="82"/>
      <c r="M173" s="82"/>
      <c r="N173" s="82"/>
      <c r="O173" s="82"/>
      <c r="P173" s="60"/>
      <c r="Q173" s="60"/>
      <c r="R173" s="60"/>
      <c r="S173" s="60"/>
      <c r="T173" s="89"/>
      <c r="U173" s="74"/>
      <c r="V173" s="74"/>
    </row>
    <row r="174" spans="1:22">
      <c r="A174" s="74"/>
      <c r="B174" s="75"/>
      <c r="C174" s="75"/>
      <c r="D174" s="75"/>
      <c r="E174" s="75"/>
      <c r="F174" s="80"/>
      <c r="G174" s="80"/>
      <c r="H174" s="75"/>
      <c r="I174" s="82"/>
      <c r="J174" s="82"/>
      <c r="K174" s="82"/>
      <c r="L174" s="82"/>
      <c r="M174" s="82"/>
      <c r="N174" s="82"/>
      <c r="O174" s="82"/>
      <c r="P174" s="60"/>
      <c r="Q174" s="60"/>
      <c r="R174" s="60"/>
      <c r="S174" s="60"/>
      <c r="T174" s="89"/>
      <c r="U174" s="74"/>
      <c r="V174" s="74"/>
    </row>
    <row r="175" spans="1:22">
      <c r="A175" s="74"/>
      <c r="B175" s="75"/>
      <c r="C175" s="75"/>
      <c r="D175" s="75"/>
      <c r="E175" s="75"/>
      <c r="F175" s="80"/>
      <c r="G175" s="80"/>
      <c r="H175" s="75"/>
      <c r="I175" s="82"/>
      <c r="J175" s="82"/>
      <c r="K175" s="82"/>
      <c r="L175" s="82"/>
      <c r="M175" s="82"/>
      <c r="N175" s="82"/>
      <c r="O175" s="82"/>
      <c r="P175" s="60"/>
      <c r="Q175" s="60"/>
      <c r="R175" s="60"/>
      <c r="S175" s="60"/>
      <c r="T175" s="89"/>
      <c r="U175" s="74"/>
      <c r="V175" s="74"/>
    </row>
    <row r="176" spans="1:22">
      <c r="A176" s="74"/>
      <c r="B176" s="75"/>
      <c r="C176" s="75"/>
      <c r="D176" s="75"/>
      <c r="E176" s="75"/>
      <c r="F176" s="80"/>
      <c r="G176" s="80"/>
      <c r="H176" s="75"/>
      <c r="I176" s="82"/>
      <c r="J176" s="82"/>
      <c r="K176" s="82"/>
      <c r="L176" s="82"/>
      <c r="M176" s="82"/>
      <c r="N176" s="82"/>
      <c r="O176" s="82"/>
      <c r="P176" s="60"/>
      <c r="Q176" s="60"/>
      <c r="R176" s="60"/>
      <c r="S176" s="60"/>
      <c r="T176" s="89"/>
      <c r="U176" s="74"/>
      <c r="V176" s="74"/>
    </row>
    <row r="177" spans="1:22">
      <c r="A177" s="74"/>
      <c r="B177" s="75"/>
      <c r="C177" s="75"/>
      <c r="D177" s="75"/>
      <c r="E177" s="75"/>
      <c r="F177" s="80"/>
      <c r="G177" s="80"/>
      <c r="H177" s="75"/>
      <c r="I177" s="82"/>
      <c r="J177" s="82"/>
      <c r="K177" s="82"/>
      <c r="L177" s="82"/>
      <c r="M177" s="82"/>
      <c r="N177" s="82"/>
      <c r="O177" s="82"/>
      <c r="P177" s="60"/>
      <c r="Q177" s="60"/>
      <c r="R177" s="60"/>
      <c r="S177" s="60"/>
      <c r="T177" s="89"/>
      <c r="U177" s="74"/>
      <c r="V177" s="74"/>
    </row>
    <row r="178" spans="1:22">
      <c r="A178" s="74"/>
      <c r="B178" s="75"/>
      <c r="C178" s="75"/>
      <c r="D178" s="75"/>
      <c r="E178" s="75"/>
      <c r="F178" s="80"/>
      <c r="G178" s="80"/>
      <c r="H178" s="75"/>
      <c r="I178" s="82"/>
      <c r="J178" s="82"/>
      <c r="K178" s="82"/>
      <c r="L178" s="82"/>
      <c r="M178" s="82"/>
      <c r="N178" s="82"/>
      <c r="O178" s="82"/>
      <c r="P178" s="60"/>
      <c r="Q178" s="60"/>
      <c r="R178" s="60"/>
      <c r="S178" s="60"/>
      <c r="T178" s="89"/>
      <c r="U178" s="74"/>
      <c r="V178" s="74"/>
    </row>
    <row r="179" spans="1:22">
      <c r="A179" s="74"/>
      <c r="B179" s="75"/>
      <c r="C179" s="75"/>
      <c r="D179" s="75"/>
      <c r="E179" s="75"/>
      <c r="F179" s="80"/>
      <c r="G179" s="80"/>
      <c r="H179" s="75"/>
      <c r="I179" s="82"/>
      <c r="J179" s="82"/>
      <c r="K179" s="82"/>
      <c r="L179" s="82"/>
      <c r="M179" s="82"/>
      <c r="N179" s="82"/>
      <c r="O179" s="82"/>
      <c r="P179" s="60"/>
      <c r="Q179" s="60"/>
      <c r="R179" s="60"/>
      <c r="S179" s="60"/>
      <c r="T179" s="89"/>
      <c r="U179" s="74"/>
      <c r="V179" s="74"/>
    </row>
    <row r="180" spans="1:22">
      <c r="A180" s="74"/>
      <c r="B180" s="75"/>
      <c r="C180" s="75"/>
      <c r="D180" s="75"/>
      <c r="E180" s="75"/>
      <c r="F180" s="80"/>
      <c r="G180" s="80"/>
      <c r="H180" s="75"/>
      <c r="I180" s="82"/>
      <c r="J180" s="82"/>
      <c r="K180" s="82"/>
      <c r="L180" s="82"/>
      <c r="M180" s="82"/>
      <c r="N180" s="82"/>
      <c r="O180" s="82"/>
      <c r="P180" s="60"/>
      <c r="Q180" s="60"/>
      <c r="R180" s="60"/>
      <c r="S180" s="60"/>
      <c r="T180" s="89"/>
      <c r="U180" s="74"/>
      <c r="V180" s="74"/>
    </row>
    <row r="181" spans="1:22">
      <c r="A181" s="74"/>
      <c r="B181" s="75"/>
      <c r="C181" s="75"/>
      <c r="D181" s="75"/>
      <c r="E181" s="75"/>
      <c r="F181" s="80"/>
      <c r="G181" s="80"/>
      <c r="H181" s="75"/>
      <c r="I181" s="82"/>
      <c r="J181" s="82"/>
      <c r="K181" s="82"/>
      <c r="L181" s="82"/>
      <c r="M181" s="82"/>
      <c r="N181" s="82"/>
      <c r="O181" s="82"/>
      <c r="P181" s="60"/>
      <c r="Q181" s="60"/>
      <c r="R181" s="60"/>
      <c r="S181" s="60"/>
      <c r="T181" s="89"/>
      <c r="U181" s="74"/>
      <c r="V181" s="74"/>
    </row>
    <row r="182" spans="1:22">
      <c r="A182" s="74"/>
      <c r="B182" s="75"/>
      <c r="C182" s="75"/>
      <c r="D182" s="75"/>
      <c r="E182" s="75"/>
      <c r="F182" s="80"/>
      <c r="G182" s="80"/>
      <c r="H182" s="75"/>
      <c r="I182" s="82"/>
      <c r="J182" s="82"/>
      <c r="K182" s="82"/>
      <c r="L182" s="82"/>
      <c r="M182" s="82"/>
      <c r="N182" s="82"/>
      <c r="O182" s="82"/>
      <c r="P182" s="60"/>
      <c r="Q182" s="60"/>
      <c r="R182" s="60"/>
      <c r="S182" s="60"/>
      <c r="T182" s="89"/>
      <c r="U182" s="74"/>
      <c r="V182" s="74"/>
    </row>
    <row r="183" spans="1:22">
      <c r="A183" s="74"/>
      <c r="B183" s="75"/>
      <c r="C183" s="75"/>
      <c r="D183" s="75"/>
      <c r="E183" s="75"/>
      <c r="F183" s="80"/>
      <c r="G183" s="80"/>
      <c r="H183" s="75"/>
      <c r="I183" s="82"/>
      <c r="J183" s="82"/>
      <c r="K183" s="82"/>
      <c r="L183" s="82"/>
      <c r="M183" s="82"/>
      <c r="N183" s="82"/>
      <c r="O183" s="82"/>
      <c r="P183" s="60"/>
      <c r="Q183" s="60"/>
      <c r="R183" s="60"/>
      <c r="S183" s="60"/>
      <c r="T183" s="89"/>
      <c r="U183" s="74"/>
      <c r="V183" s="74"/>
    </row>
    <row r="184" spans="1:22">
      <c r="A184" s="74"/>
      <c r="B184" s="75"/>
      <c r="C184" s="75"/>
      <c r="D184" s="75"/>
      <c r="E184" s="75"/>
      <c r="F184" s="80"/>
      <c r="G184" s="80"/>
      <c r="H184" s="75"/>
      <c r="I184" s="82"/>
      <c r="J184" s="82"/>
      <c r="K184" s="82"/>
      <c r="L184" s="82"/>
      <c r="M184" s="82"/>
      <c r="N184" s="82"/>
      <c r="O184" s="82"/>
      <c r="P184" s="60"/>
      <c r="Q184" s="60"/>
      <c r="R184" s="60"/>
      <c r="S184" s="60"/>
      <c r="T184" s="89"/>
      <c r="U184" s="74"/>
      <c r="V184" s="74"/>
    </row>
    <row r="185" spans="1:22">
      <c r="A185" s="74"/>
      <c r="B185" s="75"/>
      <c r="C185" s="75"/>
      <c r="D185" s="75"/>
      <c r="E185" s="75"/>
      <c r="F185" s="80"/>
      <c r="G185" s="80"/>
      <c r="H185" s="75"/>
      <c r="I185" s="82"/>
      <c r="J185" s="82"/>
      <c r="K185" s="82"/>
      <c r="L185" s="82"/>
      <c r="M185" s="82"/>
      <c r="N185" s="82"/>
      <c r="O185" s="82"/>
      <c r="P185" s="60"/>
      <c r="Q185" s="60"/>
      <c r="R185" s="60"/>
      <c r="S185" s="60"/>
      <c r="T185" s="89"/>
      <c r="U185" s="74"/>
      <c r="V185" s="74"/>
    </row>
    <row r="186" spans="1:22">
      <c r="A186" s="74"/>
      <c r="B186" s="75"/>
      <c r="C186" s="75"/>
      <c r="D186" s="75"/>
      <c r="E186" s="75"/>
      <c r="F186" s="80"/>
      <c r="G186" s="80"/>
      <c r="H186" s="75"/>
      <c r="I186" s="82"/>
      <c r="J186" s="82"/>
      <c r="K186" s="82"/>
      <c r="L186" s="82"/>
      <c r="M186" s="82"/>
      <c r="N186" s="82"/>
      <c r="O186" s="82"/>
      <c r="P186" s="60"/>
      <c r="Q186" s="60"/>
      <c r="R186" s="60"/>
      <c r="S186" s="60"/>
      <c r="T186" s="89"/>
      <c r="U186" s="74"/>
      <c r="V186" s="74"/>
    </row>
    <row r="187" spans="1:22">
      <c r="A187" s="74"/>
      <c r="B187" s="75"/>
      <c r="C187" s="75"/>
      <c r="D187" s="75"/>
      <c r="E187" s="75"/>
      <c r="F187" s="80"/>
      <c r="G187" s="80"/>
      <c r="H187" s="75"/>
      <c r="I187" s="82"/>
      <c r="J187" s="82"/>
      <c r="K187" s="82"/>
      <c r="L187" s="82"/>
      <c r="M187" s="82"/>
      <c r="N187" s="82"/>
      <c r="O187" s="82"/>
      <c r="P187" s="60"/>
      <c r="Q187" s="60"/>
      <c r="R187" s="60"/>
      <c r="S187" s="60"/>
      <c r="T187" s="89"/>
      <c r="U187" s="74"/>
      <c r="V187" s="74"/>
    </row>
    <row r="188" spans="1:22">
      <c r="A188" s="74"/>
      <c r="B188" s="75"/>
      <c r="C188" s="75"/>
      <c r="D188" s="75"/>
      <c r="E188" s="75"/>
      <c r="F188" s="80"/>
      <c r="G188" s="80"/>
      <c r="H188" s="75"/>
      <c r="I188" s="82"/>
      <c r="J188" s="82"/>
      <c r="K188" s="82"/>
      <c r="L188" s="82"/>
      <c r="M188" s="82"/>
      <c r="N188" s="82"/>
      <c r="O188" s="82"/>
      <c r="P188" s="60"/>
      <c r="Q188" s="60"/>
      <c r="R188" s="60"/>
      <c r="S188" s="60"/>
      <c r="T188" s="89"/>
      <c r="U188" s="74"/>
      <c r="V188" s="74"/>
    </row>
    <row r="189" spans="1:22">
      <c r="A189" s="74"/>
      <c r="B189" s="75"/>
      <c r="C189" s="75"/>
      <c r="D189" s="75"/>
      <c r="E189" s="75"/>
      <c r="F189" s="80"/>
      <c r="G189" s="80"/>
      <c r="H189" s="75"/>
      <c r="I189" s="82"/>
      <c r="J189" s="82"/>
      <c r="K189" s="82"/>
      <c r="L189" s="82"/>
      <c r="M189" s="82"/>
      <c r="N189" s="82"/>
      <c r="O189" s="82"/>
      <c r="P189" s="60"/>
      <c r="Q189" s="60"/>
      <c r="R189" s="60"/>
      <c r="S189" s="60"/>
      <c r="T189" s="89"/>
      <c r="U189" s="74"/>
      <c r="V189" s="74"/>
    </row>
    <row r="190" spans="1:22">
      <c r="A190" s="74"/>
      <c r="B190" s="75"/>
      <c r="C190" s="75"/>
      <c r="D190" s="75"/>
      <c r="E190" s="75"/>
      <c r="F190" s="80"/>
      <c r="G190" s="80"/>
      <c r="H190" s="75"/>
      <c r="I190" s="82"/>
      <c r="J190" s="82"/>
      <c r="K190" s="82"/>
      <c r="L190" s="82"/>
      <c r="M190" s="82"/>
      <c r="N190" s="82"/>
      <c r="O190" s="82"/>
      <c r="P190" s="60"/>
      <c r="Q190" s="60"/>
      <c r="R190" s="60"/>
      <c r="S190" s="60"/>
      <c r="T190" s="89"/>
      <c r="U190" s="74"/>
      <c r="V190" s="74"/>
    </row>
    <row r="191" spans="1:22">
      <c r="A191" s="74"/>
      <c r="B191" s="75"/>
      <c r="C191" s="75"/>
      <c r="D191" s="75"/>
      <c r="E191" s="75"/>
      <c r="F191" s="80"/>
      <c r="G191" s="80"/>
      <c r="H191" s="75"/>
      <c r="I191" s="82"/>
      <c r="J191" s="82"/>
      <c r="K191" s="82"/>
      <c r="L191" s="82"/>
      <c r="M191" s="82"/>
      <c r="N191" s="82"/>
      <c r="O191" s="82"/>
      <c r="P191" s="60"/>
      <c r="Q191" s="60"/>
      <c r="R191" s="60"/>
      <c r="S191" s="60"/>
      <c r="T191" s="89"/>
      <c r="U191" s="74"/>
      <c r="V191" s="74"/>
    </row>
    <row r="192" spans="1:22">
      <c r="A192" s="74"/>
      <c r="B192" s="75"/>
      <c r="C192" s="75"/>
      <c r="D192" s="75"/>
      <c r="E192" s="75"/>
      <c r="F192" s="80"/>
      <c r="G192" s="80"/>
      <c r="H192" s="75"/>
      <c r="I192" s="82"/>
      <c r="J192" s="82"/>
      <c r="K192" s="82"/>
      <c r="L192" s="82"/>
      <c r="M192" s="82"/>
      <c r="N192" s="82"/>
      <c r="O192" s="82"/>
      <c r="P192" s="60"/>
      <c r="Q192" s="60"/>
      <c r="R192" s="60"/>
      <c r="S192" s="60"/>
      <c r="T192" s="89"/>
      <c r="U192" s="74"/>
      <c r="V192" s="74"/>
    </row>
    <row r="193" spans="1:22">
      <c r="A193" s="74"/>
      <c r="B193" s="75"/>
      <c r="C193" s="75"/>
      <c r="D193" s="75"/>
      <c r="E193" s="75"/>
      <c r="F193" s="80"/>
      <c r="G193" s="80"/>
      <c r="H193" s="75"/>
      <c r="I193" s="82"/>
      <c r="J193" s="82"/>
      <c r="K193" s="82"/>
      <c r="L193" s="82"/>
      <c r="M193" s="82"/>
      <c r="N193" s="82"/>
      <c r="O193" s="82"/>
      <c r="P193" s="60"/>
      <c r="Q193" s="60"/>
      <c r="R193" s="60"/>
      <c r="S193" s="60"/>
      <c r="T193" s="89"/>
      <c r="U193" s="74"/>
      <c r="V193" s="74"/>
    </row>
    <row r="194" spans="1:22">
      <c r="A194" s="74"/>
      <c r="B194" s="75"/>
      <c r="C194" s="75"/>
      <c r="D194" s="75"/>
      <c r="E194" s="75"/>
      <c r="F194" s="80"/>
      <c r="G194" s="80"/>
      <c r="H194" s="75"/>
      <c r="I194" s="82"/>
      <c r="J194" s="82"/>
      <c r="K194" s="82"/>
      <c r="L194" s="82"/>
      <c r="M194" s="82"/>
      <c r="N194" s="82"/>
      <c r="O194" s="82"/>
      <c r="P194" s="60"/>
      <c r="Q194" s="60"/>
      <c r="R194" s="60"/>
      <c r="S194" s="60"/>
      <c r="T194" s="89"/>
      <c r="U194" s="74"/>
      <c r="V194" s="74"/>
    </row>
    <row r="195" spans="1:22">
      <c r="A195" s="74"/>
      <c r="B195" s="75"/>
      <c r="C195" s="75"/>
      <c r="D195" s="75"/>
      <c r="E195" s="75"/>
      <c r="F195" s="80"/>
      <c r="G195" s="80"/>
      <c r="H195" s="75"/>
      <c r="I195" s="82"/>
      <c r="J195" s="82"/>
      <c r="K195" s="82"/>
      <c r="L195" s="82"/>
      <c r="M195" s="82"/>
      <c r="N195" s="82"/>
      <c r="O195" s="82"/>
      <c r="P195" s="60"/>
      <c r="Q195" s="60"/>
      <c r="R195" s="60"/>
      <c r="S195" s="60"/>
      <c r="T195" s="89"/>
      <c r="U195" s="74"/>
      <c r="V195" s="74"/>
    </row>
    <row r="196" spans="1:22">
      <c r="A196" s="74"/>
      <c r="B196" s="75"/>
      <c r="C196" s="75"/>
      <c r="D196" s="75"/>
      <c r="E196" s="75"/>
      <c r="F196" s="80"/>
      <c r="G196" s="80"/>
      <c r="H196" s="75"/>
      <c r="I196" s="82"/>
      <c r="J196" s="82"/>
      <c r="K196" s="82"/>
      <c r="L196" s="82"/>
      <c r="M196" s="82"/>
      <c r="N196" s="82"/>
      <c r="O196" s="82"/>
      <c r="P196" s="60"/>
      <c r="Q196" s="60"/>
      <c r="R196" s="60"/>
      <c r="S196" s="60"/>
      <c r="T196" s="89"/>
      <c r="U196" s="74"/>
      <c r="V196" s="74"/>
    </row>
    <row r="197" spans="1:22">
      <c r="A197" s="74"/>
      <c r="B197" s="75"/>
      <c r="C197" s="75"/>
      <c r="D197" s="75"/>
      <c r="E197" s="75"/>
      <c r="F197" s="80"/>
      <c r="G197" s="80"/>
      <c r="H197" s="75"/>
      <c r="I197" s="82"/>
      <c r="J197" s="82"/>
      <c r="K197" s="82"/>
      <c r="L197" s="82"/>
      <c r="M197" s="82"/>
      <c r="N197" s="82"/>
      <c r="O197" s="82"/>
      <c r="P197" s="60"/>
      <c r="Q197" s="60"/>
      <c r="R197" s="60"/>
      <c r="S197" s="60"/>
      <c r="T197" s="89"/>
      <c r="U197" s="74"/>
      <c r="V197" s="74"/>
    </row>
    <row r="198" spans="1:22">
      <c r="A198" s="74"/>
      <c r="B198" s="75"/>
      <c r="C198" s="75"/>
      <c r="D198" s="75"/>
      <c r="E198" s="75"/>
      <c r="F198" s="80"/>
      <c r="G198" s="80"/>
      <c r="H198" s="75"/>
      <c r="I198" s="82"/>
      <c r="J198" s="82"/>
      <c r="K198" s="82"/>
      <c r="L198" s="82"/>
      <c r="M198" s="82"/>
      <c r="N198" s="82"/>
      <c r="O198" s="82"/>
      <c r="P198" s="60"/>
      <c r="Q198" s="60"/>
      <c r="R198" s="60"/>
      <c r="S198" s="60"/>
      <c r="T198" s="89"/>
      <c r="U198" s="74"/>
      <c r="V198" s="74"/>
    </row>
    <row r="199" spans="1:22">
      <c r="A199" s="74"/>
      <c r="B199" s="75"/>
      <c r="C199" s="75"/>
      <c r="D199" s="75"/>
      <c r="E199" s="75"/>
      <c r="F199" s="80"/>
      <c r="G199" s="80"/>
      <c r="H199" s="75"/>
      <c r="I199" s="82"/>
      <c r="J199" s="82"/>
      <c r="K199" s="82"/>
      <c r="L199" s="82"/>
      <c r="M199" s="82"/>
      <c r="N199" s="82"/>
      <c r="O199" s="82"/>
      <c r="P199" s="60"/>
      <c r="Q199" s="60"/>
      <c r="R199" s="60"/>
      <c r="S199" s="60"/>
      <c r="T199" s="89"/>
      <c r="U199" s="74"/>
      <c r="V199" s="74"/>
    </row>
    <row r="200" spans="1:22">
      <c r="A200" s="74"/>
      <c r="B200" s="75"/>
      <c r="C200" s="75"/>
      <c r="D200" s="75"/>
      <c r="E200" s="75"/>
      <c r="F200" s="80"/>
      <c r="G200" s="80"/>
      <c r="H200" s="75"/>
      <c r="I200" s="82"/>
      <c r="J200" s="82"/>
      <c r="K200" s="82"/>
      <c r="L200" s="82"/>
      <c r="M200" s="82"/>
      <c r="N200" s="82"/>
      <c r="O200" s="82"/>
      <c r="P200" s="60"/>
      <c r="Q200" s="60"/>
      <c r="R200" s="60"/>
      <c r="S200" s="60"/>
      <c r="T200" s="89"/>
      <c r="U200" s="74"/>
      <c r="V200" s="74"/>
    </row>
    <row r="201" spans="1:22">
      <c r="A201" s="74"/>
      <c r="B201" s="75"/>
      <c r="C201" s="75"/>
      <c r="D201" s="75"/>
      <c r="E201" s="75"/>
      <c r="F201" s="80"/>
      <c r="G201" s="80"/>
      <c r="H201" s="75"/>
      <c r="I201" s="82"/>
      <c r="J201" s="82"/>
      <c r="K201" s="82"/>
      <c r="L201" s="82"/>
      <c r="M201" s="82"/>
      <c r="N201" s="82"/>
      <c r="O201" s="82"/>
      <c r="P201" s="60"/>
      <c r="Q201" s="60"/>
      <c r="R201" s="60"/>
      <c r="S201" s="60"/>
      <c r="T201" s="89"/>
      <c r="U201" s="74"/>
      <c r="V201" s="74"/>
    </row>
    <row r="202" spans="1:22">
      <c r="A202" s="74"/>
      <c r="B202" s="75"/>
      <c r="C202" s="75"/>
      <c r="D202" s="75"/>
      <c r="E202" s="75"/>
      <c r="F202" s="80"/>
      <c r="G202" s="80"/>
      <c r="H202" s="75"/>
      <c r="I202" s="82"/>
      <c r="J202" s="82"/>
      <c r="K202" s="82"/>
      <c r="L202" s="82"/>
      <c r="M202" s="82"/>
      <c r="N202" s="82"/>
      <c r="O202" s="82"/>
      <c r="P202" s="60"/>
      <c r="Q202" s="60"/>
      <c r="R202" s="60"/>
      <c r="S202" s="60"/>
      <c r="T202" s="89"/>
      <c r="U202" s="74"/>
      <c r="V202" s="74"/>
    </row>
    <row r="203" spans="1:22">
      <c r="A203" s="74"/>
      <c r="B203" s="75"/>
      <c r="C203" s="75"/>
      <c r="D203" s="75"/>
      <c r="E203" s="75"/>
      <c r="F203" s="80"/>
      <c r="G203" s="80"/>
      <c r="H203" s="75"/>
      <c r="I203" s="82"/>
      <c r="J203" s="82"/>
      <c r="K203" s="82"/>
      <c r="L203" s="82"/>
      <c r="M203" s="82"/>
      <c r="N203" s="82"/>
      <c r="O203" s="82"/>
      <c r="P203" s="60"/>
      <c r="Q203" s="60"/>
      <c r="R203" s="60"/>
      <c r="S203" s="60"/>
      <c r="T203" s="89"/>
      <c r="U203" s="74"/>
      <c r="V203" s="74"/>
    </row>
    <row r="204" spans="1:22">
      <c r="A204" s="74"/>
      <c r="B204" s="75"/>
      <c r="C204" s="75"/>
      <c r="D204" s="75"/>
      <c r="E204" s="75"/>
      <c r="F204" s="80"/>
      <c r="G204" s="80"/>
      <c r="H204" s="75"/>
      <c r="I204" s="82"/>
      <c r="J204" s="82"/>
      <c r="K204" s="82"/>
      <c r="L204" s="82"/>
      <c r="M204" s="82"/>
      <c r="N204" s="82"/>
      <c r="O204" s="82"/>
      <c r="P204" s="60"/>
      <c r="Q204" s="60"/>
      <c r="R204" s="60"/>
      <c r="S204" s="60"/>
      <c r="T204" s="89"/>
      <c r="U204" s="74"/>
      <c r="V204" s="74"/>
    </row>
    <row r="205" spans="1:22">
      <c r="A205" s="74"/>
      <c r="B205" s="75"/>
      <c r="C205" s="75"/>
      <c r="D205" s="75"/>
      <c r="E205" s="75"/>
      <c r="F205" s="80"/>
      <c r="G205" s="80"/>
      <c r="H205" s="75"/>
      <c r="I205" s="82"/>
      <c r="J205" s="82"/>
      <c r="K205" s="82"/>
      <c r="L205" s="82"/>
      <c r="M205" s="82"/>
      <c r="N205" s="82"/>
      <c r="O205" s="82"/>
      <c r="P205" s="60"/>
      <c r="Q205" s="60"/>
      <c r="R205" s="60"/>
      <c r="S205" s="60"/>
      <c r="T205" s="89"/>
      <c r="U205" s="74"/>
      <c r="V205" s="74"/>
    </row>
    <row r="206" spans="1:22">
      <c r="A206" s="74"/>
      <c r="B206" s="75"/>
      <c r="C206" s="75"/>
      <c r="D206" s="75"/>
      <c r="E206" s="75"/>
      <c r="F206" s="80"/>
      <c r="G206" s="80"/>
      <c r="H206" s="75"/>
      <c r="I206" s="82"/>
      <c r="J206" s="82"/>
      <c r="K206" s="82"/>
      <c r="L206" s="82"/>
      <c r="M206" s="82"/>
      <c r="N206" s="82"/>
      <c r="O206" s="82"/>
      <c r="P206" s="60"/>
      <c r="Q206" s="60"/>
      <c r="R206" s="60"/>
      <c r="S206" s="60"/>
      <c r="T206" s="89"/>
      <c r="U206" s="74"/>
      <c r="V206" s="74"/>
    </row>
    <row r="207" spans="1:22">
      <c r="A207" s="74"/>
      <c r="B207" s="75"/>
      <c r="C207" s="75"/>
      <c r="D207" s="75"/>
      <c r="E207" s="75"/>
      <c r="F207" s="80"/>
      <c r="G207" s="80"/>
      <c r="H207" s="75"/>
      <c r="I207" s="82"/>
      <c r="J207" s="82"/>
      <c r="K207" s="82"/>
      <c r="L207" s="82"/>
      <c r="M207" s="82"/>
      <c r="N207" s="82"/>
      <c r="O207" s="82"/>
      <c r="P207" s="60"/>
      <c r="Q207" s="60"/>
      <c r="R207" s="60"/>
      <c r="S207" s="60"/>
      <c r="T207" s="89"/>
      <c r="U207" s="74"/>
      <c r="V207" s="74"/>
    </row>
    <row r="208" spans="1:22">
      <c r="A208" s="74"/>
      <c r="B208" s="75"/>
      <c r="C208" s="75"/>
      <c r="D208" s="75"/>
      <c r="E208" s="75"/>
      <c r="F208" s="80"/>
      <c r="G208" s="80"/>
      <c r="H208" s="75"/>
      <c r="I208" s="82"/>
      <c r="J208" s="82"/>
      <c r="K208" s="82"/>
      <c r="L208" s="82"/>
      <c r="M208" s="82"/>
      <c r="N208" s="82"/>
      <c r="O208" s="82"/>
      <c r="P208" s="60"/>
      <c r="Q208" s="60"/>
      <c r="R208" s="60"/>
      <c r="S208" s="60"/>
      <c r="T208" s="89"/>
      <c r="U208" s="74"/>
      <c r="V208" s="74"/>
    </row>
    <row r="209" spans="1:22">
      <c r="A209" s="74"/>
      <c r="B209" s="75"/>
      <c r="C209" s="75"/>
      <c r="D209" s="75"/>
      <c r="E209" s="75"/>
      <c r="F209" s="80"/>
      <c r="G209" s="80"/>
      <c r="H209" s="75"/>
      <c r="I209" s="82"/>
      <c r="J209" s="82"/>
      <c r="K209" s="82"/>
      <c r="L209" s="82"/>
      <c r="M209" s="82"/>
      <c r="N209" s="82"/>
      <c r="O209" s="82"/>
      <c r="P209" s="60"/>
      <c r="Q209" s="60"/>
      <c r="R209" s="60"/>
      <c r="S209" s="60"/>
      <c r="T209" s="89"/>
      <c r="U209" s="74"/>
      <c r="V209" s="74"/>
    </row>
    <row r="210" spans="1:22">
      <c r="A210" s="74"/>
      <c r="B210" s="75"/>
      <c r="C210" s="75"/>
      <c r="D210" s="75"/>
      <c r="E210" s="75"/>
      <c r="F210" s="80"/>
      <c r="G210" s="80"/>
      <c r="H210" s="75"/>
      <c r="I210" s="82"/>
      <c r="J210" s="82"/>
      <c r="K210" s="82"/>
      <c r="L210" s="82"/>
      <c r="M210" s="82"/>
      <c r="N210" s="82"/>
      <c r="O210" s="82"/>
      <c r="P210" s="60"/>
      <c r="Q210" s="60"/>
      <c r="R210" s="60"/>
      <c r="S210" s="60"/>
      <c r="T210" s="89"/>
      <c r="U210" s="74"/>
      <c r="V210" s="74"/>
    </row>
    <row r="211" spans="1:22">
      <c r="A211" s="74"/>
      <c r="B211" s="75"/>
      <c r="C211" s="75"/>
      <c r="D211" s="75"/>
      <c r="E211" s="75"/>
      <c r="F211" s="80"/>
      <c r="G211" s="80"/>
      <c r="H211" s="75"/>
      <c r="I211" s="82"/>
      <c r="J211" s="82"/>
      <c r="K211" s="82"/>
      <c r="L211" s="82"/>
      <c r="M211" s="82"/>
      <c r="N211" s="82"/>
      <c r="O211" s="82"/>
      <c r="P211" s="60"/>
      <c r="Q211" s="60"/>
      <c r="R211" s="60"/>
      <c r="S211" s="60"/>
      <c r="T211" s="89"/>
      <c r="U211" s="74"/>
      <c r="V211" s="74"/>
    </row>
    <row r="212" spans="1:22">
      <c r="A212" s="74"/>
      <c r="B212" s="75"/>
      <c r="C212" s="75"/>
      <c r="D212" s="75"/>
      <c r="E212" s="75"/>
      <c r="F212" s="80"/>
      <c r="G212" s="80"/>
      <c r="H212" s="75"/>
      <c r="I212" s="82"/>
      <c r="J212" s="82"/>
      <c r="K212" s="82"/>
      <c r="L212" s="82"/>
      <c r="M212" s="82"/>
      <c r="N212" s="82"/>
      <c r="O212" s="82"/>
      <c r="P212" s="60"/>
      <c r="Q212" s="60"/>
      <c r="R212" s="60"/>
      <c r="S212" s="60"/>
      <c r="T212" s="89"/>
      <c r="U212" s="74"/>
      <c r="V212" s="74"/>
    </row>
    <row r="213" spans="1:22">
      <c r="A213" s="74"/>
      <c r="B213" s="75"/>
      <c r="C213" s="75"/>
      <c r="D213" s="75"/>
      <c r="E213" s="75"/>
      <c r="F213" s="80"/>
      <c r="G213" s="80"/>
      <c r="H213" s="75"/>
      <c r="I213" s="82"/>
      <c r="J213" s="82"/>
      <c r="K213" s="82"/>
      <c r="L213" s="82"/>
      <c r="M213" s="82"/>
      <c r="N213" s="82"/>
      <c r="O213" s="82"/>
      <c r="P213" s="60"/>
      <c r="Q213" s="60"/>
      <c r="R213" s="60"/>
      <c r="S213" s="60"/>
      <c r="T213" s="89"/>
      <c r="U213" s="74"/>
      <c r="V213" s="74"/>
    </row>
    <row r="214" spans="1:22">
      <c r="A214" s="74"/>
      <c r="B214" s="75"/>
      <c r="C214" s="75"/>
      <c r="D214" s="75"/>
      <c r="E214" s="75"/>
      <c r="F214" s="80"/>
      <c r="G214" s="80"/>
      <c r="H214" s="75"/>
      <c r="I214" s="82"/>
      <c r="J214" s="82"/>
      <c r="K214" s="82"/>
      <c r="L214" s="82"/>
      <c r="M214" s="82"/>
      <c r="N214" s="82"/>
      <c r="O214" s="82"/>
      <c r="P214" s="60"/>
      <c r="Q214" s="60"/>
      <c r="R214" s="60"/>
      <c r="S214" s="60"/>
      <c r="T214" s="89"/>
      <c r="U214" s="74"/>
      <c r="V214" s="74"/>
    </row>
    <row r="215" spans="1:22">
      <c r="A215" s="74"/>
      <c r="B215" s="75"/>
      <c r="C215" s="75"/>
      <c r="D215" s="75"/>
      <c r="E215" s="75"/>
      <c r="F215" s="80"/>
      <c r="G215" s="80"/>
      <c r="H215" s="75"/>
      <c r="I215" s="82"/>
      <c r="J215" s="82"/>
      <c r="K215" s="82"/>
      <c r="L215" s="82"/>
      <c r="M215" s="82"/>
      <c r="N215" s="82"/>
      <c r="O215" s="82"/>
      <c r="P215" s="60"/>
      <c r="Q215" s="60"/>
      <c r="R215" s="60"/>
      <c r="S215" s="60"/>
      <c r="T215" s="89"/>
      <c r="U215" s="74"/>
      <c r="V215" s="74"/>
    </row>
    <row r="216" spans="1:22">
      <c r="A216" s="74"/>
      <c r="B216" s="75"/>
      <c r="C216" s="75"/>
      <c r="D216" s="75"/>
      <c r="E216" s="75"/>
      <c r="F216" s="80"/>
      <c r="G216" s="80"/>
      <c r="H216" s="75"/>
      <c r="I216" s="82"/>
      <c r="J216" s="82"/>
      <c r="K216" s="82"/>
      <c r="L216" s="82"/>
      <c r="M216" s="82"/>
      <c r="N216" s="82"/>
      <c r="O216" s="82"/>
      <c r="P216" s="60"/>
      <c r="Q216" s="60"/>
      <c r="R216" s="60"/>
      <c r="S216" s="60"/>
      <c r="T216" s="89"/>
      <c r="U216" s="74"/>
      <c r="V216" s="74"/>
    </row>
    <row r="217" spans="1:22">
      <c r="A217" s="74"/>
      <c r="B217" s="75"/>
      <c r="C217" s="75"/>
      <c r="D217" s="75"/>
      <c r="E217" s="75"/>
      <c r="F217" s="80"/>
      <c r="G217" s="80"/>
      <c r="H217" s="75"/>
      <c r="I217" s="82"/>
      <c r="J217" s="82"/>
      <c r="K217" s="82"/>
      <c r="L217" s="82"/>
      <c r="M217" s="82"/>
      <c r="N217" s="82"/>
      <c r="O217" s="82"/>
      <c r="P217" s="60"/>
      <c r="Q217" s="60"/>
      <c r="R217" s="60"/>
      <c r="S217" s="60"/>
      <c r="T217" s="89"/>
      <c r="U217" s="74"/>
      <c r="V217" s="74"/>
    </row>
    <row r="218" spans="1:22">
      <c r="A218" s="74"/>
      <c r="B218" s="75"/>
      <c r="C218" s="75"/>
      <c r="D218" s="75"/>
      <c r="E218" s="75"/>
      <c r="F218" s="80"/>
      <c r="G218" s="80"/>
      <c r="H218" s="75"/>
      <c r="I218" s="82"/>
      <c r="J218" s="82"/>
      <c r="K218" s="82"/>
      <c r="L218" s="82"/>
      <c r="M218" s="82"/>
      <c r="N218" s="82"/>
      <c r="O218" s="82"/>
      <c r="P218" s="60"/>
      <c r="Q218" s="60"/>
      <c r="R218" s="60"/>
      <c r="S218" s="60"/>
      <c r="T218" s="89"/>
      <c r="U218" s="74"/>
      <c r="V218" s="74"/>
    </row>
    <row r="219" spans="1:22">
      <c r="A219" s="74"/>
      <c r="B219" s="75"/>
      <c r="C219" s="75"/>
      <c r="D219" s="75"/>
      <c r="E219" s="75"/>
      <c r="F219" s="80"/>
      <c r="G219" s="80"/>
      <c r="H219" s="75"/>
      <c r="I219" s="82"/>
      <c r="J219" s="82"/>
      <c r="K219" s="82"/>
      <c r="L219" s="82"/>
      <c r="M219" s="82"/>
      <c r="N219" s="82"/>
      <c r="O219" s="82"/>
      <c r="P219" s="60"/>
      <c r="Q219" s="60"/>
      <c r="R219" s="60"/>
      <c r="S219" s="60"/>
      <c r="T219" s="89"/>
      <c r="U219" s="74"/>
      <c r="V219" s="74"/>
    </row>
    <row r="220" spans="1:22">
      <c r="A220" s="74"/>
      <c r="B220" s="75"/>
      <c r="C220" s="75"/>
      <c r="D220" s="75"/>
      <c r="E220" s="75"/>
      <c r="F220" s="80"/>
      <c r="G220" s="80"/>
      <c r="H220" s="75"/>
      <c r="I220" s="82"/>
      <c r="J220" s="82"/>
      <c r="K220" s="82"/>
      <c r="L220" s="82"/>
      <c r="M220" s="82"/>
      <c r="N220" s="82"/>
      <c r="O220" s="82"/>
      <c r="P220" s="60"/>
      <c r="Q220" s="60"/>
      <c r="R220" s="60"/>
      <c r="S220" s="60"/>
      <c r="T220" s="89"/>
      <c r="U220" s="74"/>
      <c r="V220" s="74"/>
    </row>
    <row r="221" spans="1:22">
      <c r="A221" s="74"/>
      <c r="B221" s="75"/>
      <c r="C221" s="75"/>
      <c r="D221" s="75"/>
      <c r="E221" s="75"/>
      <c r="F221" s="80"/>
      <c r="G221" s="80"/>
      <c r="H221" s="75"/>
      <c r="I221" s="82"/>
      <c r="J221" s="82"/>
      <c r="K221" s="82"/>
      <c r="L221" s="82"/>
      <c r="M221" s="82"/>
      <c r="N221" s="82"/>
      <c r="O221" s="82"/>
      <c r="P221" s="60"/>
      <c r="Q221" s="60"/>
      <c r="R221" s="60"/>
      <c r="S221" s="60"/>
      <c r="T221" s="89"/>
      <c r="U221" s="74"/>
      <c r="V221" s="74"/>
    </row>
    <row r="222" spans="1:22">
      <c r="A222" s="74"/>
      <c r="B222" s="75"/>
      <c r="C222" s="75"/>
      <c r="D222" s="75"/>
      <c r="E222" s="75"/>
      <c r="F222" s="80"/>
      <c r="G222" s="80"/>
      <c r="H222" s="75"/>
      <c r="I222" s="82"/>
      <c r="J222" s="82"/>
      <c r="K222" s="82"/>
      <c r="L222" s="82"/>
      <c r="M222" s="82"/>
      <c r="N222" s="82"/>
      <c r="O222" s="82"/>
      <c r="P222" s="60"/>
      <c r="Q222" s="60"/>
      <c r="R222" s="60"/>
      <c r="S222" s="60"/>
      <c r="T222" s="89"/>
      <c r="U222" s="74"/>
      <c r="V222" s="74"/>
    </row>
    <row r="223" spans="1:22">
      <c r="A223" s="74"/>
      <c r="B223" s="75"/>
      <c r="C223" s="75"/>
      <c r="D223" s="75"/>
      <c r="E223" s="75"/>
      <c r="F223" s="80"/>
      <c r="G223" s="80"/>
      <c r="H223" s="75"/>
      <c r="I223" s="82"/>
      <c r="J223" s="82"/>
      <c r="K223" s="82"/>
      <c r="L223" s="82"/>
      <c r="M223" s="82"/>
      <c r="N223" s="82"/>
      <c r="O223" s="82"/>
      <c r="P223" s="60"/>
      <c r="Q223" s="60"/>
      <c r="R223" s="60"/>
      <c r="S223" s="60"/>
      <c r="T223" s="89"/>
      <c r="U223" s="74"/>
      <c r="V223" s="74"/>
    </row>
    <row r="224" spans="1:22">
      <c r="A224" s="74"/>
      <c r="B224" s="75"/>
      <c r="C224" s="75"/>
      <c r="D224" s="75"/>
      <c r="E224" s="75"/>
      <c r="F224" s="80"/>
      <c r="G224" s="80"/>
      <c r="H224" s="75"/>
      <c r="I224" s="82"/>
      <c r="J224" s="82"/>
      <c r="K224" s="82"/>
      <c r="L224" s="82"/>
      <c r="M224" s="82"/>
      <c r="N224" s="82"/>
      <c r="O224" s="82"/>
      <c r="P224" s="60"/>
      <c r="Q224" s="60"/>
      <c r="R224" s="60"/>
      <c r="S224" s="60"/>
      <c r="T224" s="89"/>
      <c r="U224" s="74"/>
      <c r="V224" s="74"/>
    </row>
    <row r="225" spans="1:22">
      <c r="A225" s="74"/>
      <c r="B225" s="75"/>
      <c r="C225" s="75"/>
      <c r="D225" s="75"/>
      <c r="E225" s="75"/>
      <c r="F225" s="80"/>
      <c r="G225" s="80"/>
      <c r="H225" s="75"/>
      <c r="I225" s="82"/>
      <c r="J225" s="82"/>
      <c r="K225" s="82"/>
      <c r="L225" s="82"/>
      <c r="M225" s="82"/>
      <c r="N225" s="82"/>
      <c r="O225" s="82"/>
      <c r="P225" s="60"/>
      <c r="Q225" s="60"/>
      <c r="R225" s="60"/>
      <c r="S225" s="60"/>
      <c r="T225" s="89"/>
      <c r="U225" s="74"/>
      <c r="V225" s="74"/>
    </row>
    <row r="226" spans="1:22">
      <c r="A226" s="74"/>
      <c r="B226" s="75"/>
      <c r="C226" s="75"/>
      <c r="D226" s="75"/>
      <c r="E226" s="75"/>
      <c r="F226" s="80"/>
      <c r="G226" s="80"/>
      <c r="H226" s="75"/>
      <c r="I226" s="82"/>
      <c r="J226" s="82"/>
      <c r="K226" s="82"/>
      <c r="L226" s="82"/>
      <c r="M226" s="82"/>
      <c r="N226" s="82"/>
      <c r="O226" s="82"/>
      <c r="P226" s="60"/>
      <c r="Q226" s="60"/>
      <c r="R226" s="60"/>
      <c r="S226" s="60"/>
      <c r="T226" s="89"/>
      <c r="U226" s="74"/>
      <c r="V226" s="74"/>
    </row>
    <row r="227" spans="1:22">
      <c r="A227" s="74"/>
      <c r="B227" s="75"/>
      <c r="C227" s="75"/>
      <c r="D227" s="75"/>
      <c r="E227" s="75"/>
      <c r="F227" s="80"/>
      <c r="G227" s="80"/>
      <c r="H227" s="75"/>
      <c r="I227" s="82"/>
      <c r="J227" s="82"/>
      <c r="K227" s="82"/>
      <c r="L227" s="82"/>
      <c r="M227" s="82"/>
      <c r="N227" s="82"/>
      <c r="O227" s="82"/>
      <c r="P227" s="60"/>
      <c r="Q227" s="60"/>
      <c r="R227" s="60"/>
      <c r="S227" s="60"/>
      <c r="T227" s="89"/>
      <c r="U227" s="74"/>
      <c r="V227" s="74"/>
    </row>
    <row r="228" spans="1:22">
      <c r="A228" s="74"/>
      <c r="B228" s="75"/>
      <c r="C228" s="75"/>
      <c r="D228" s="75"/>
      <c r="E228" s="75"/>
      <c r="F228" s="80"/>
      <c r="G228" s="80"/>
      <c r="H228" s="75"/>
      <c r="I228" s="82"/>
      <c r="J228" s="82"/>
      <c r="K228" s="82"/>
      <c r="L228" s="82"/>
      <c r="M228" s="82"/>
      <c r="N228" s="82"/>
      <c r="O228" s="82"/>
      <c r="P228" s="60"/>
      <c r="Q228" s="60"/>
      <c r="R228" s="60"/>
      <c r="S228" s="60"/>
      <c r="T228" s="89"/>
      <c r="U228" s="74"/>
      <c r="V228" s="74"/>
    </row>
    <row r="229" spans="1:22">
      <c r="A229" s="74"/>
      <c r="B229" s="75"/>
      <c r="C229" s="75"/>
      <c r="D229" s="75"/>
      <c r="E229" s="75"/>
      <c r="F229" s="80"/>
      <c r="G229" s="80"/>
      <c r="H229" s="75"/>
      <c r="I229" s="82"/>
      <c r="J229" s="82"/>
      <c r="K229" s="82"/>
      <c r="L229" s="82"/>
      <c r="M229" s="82"/>
      <c r="N229" s="82"/>
      <c r="O229" s="82"/>
      <c r="P229" s="60"/>
      <c r="Q229" s="60"/>
      <c r="R229" s="60"/>
      <c r="S229" s="60"/>
      <c r="T229" s="89"/>
      <c r="U229" s="74"/>
      <c r="V229" s="74"/>
    </row>
    <row r="230" spans="1:22">
      <c r="A230" s="74"/>
      <c r="B230" s="75"/>
      <c r="C230" s="75"/>
      <c r="D230" s="75"/>
      <c r="E230" s="75"/>
      <c r="F230" s="80"/>
      <c r="G230" s="80"/>
      <c r="H230" s="75"/>
      <c r="I230" s="82"/>
      <c r="J230" s="82"/>
      <c r="K230" s="82"/>
      <c r="L230" s="82"/>
      <c r="M230" s="82"/>
      <c r="N230" s="82"/>
      <c r="O230" s="82"/>
      <c r="P230" s="60"/>
      <c r="Q230" s="60"/>
      <c r="R230" s="60"/>
      <c r="S230" s="60"/>
      <c r="T230" s="89"/>
      <c r="U230" s="74"/>
      <c r="V230" s="74"/>
    </row>
    <row r="231" spans="1:22">
      <c r="A231" s="74"/>
      <c r="B231" s="75"/>
      <c r="C231" s="75"/>
      <c r="D231" s="75"/>
      <c r="E231" s="75"/>
      <c r="F231" s="80"/>
      <c r="G231" s="80"/>
      <c r="H231" s="75"/>
      <c r="I231" s="82"/>
      <c r="J231" s="82"/>
      <c r="K231" s="82"/>
      <c r="L231" s="82"/>
      <c r="M231" s="82"/>
      <c r="N231" s="82"/>
      <c r="O231" s="82"/>
      <c r="P231" s="60"/>
      <c r="Q231" s="60"/>
      <c r="R231" s="60"/>
      <c r="S231" s="60"/>
      <c r="T231" s="89"/>
      <c r="U231" s="74"/>
      <c r="V231" s="74"/>
    </row>
    <row r="232" spans="1:22">
      <c r="A232" s="74"/>
      <c r="B232" s="75"/>
      <c r="C232" s="75"/>
      <c r="D232" s="75"/>
      <c r="E232" s="75"/>
      <c r="F232" s="80"/>
      <c r="G232" s="80"/>
      <c r="H232" s="75"/>
      <c r="I232" s="82"/>
      <c r="J232" s="82"/>
      <c r="K232" s="82"/>
      <c r="L232" s="82"/>
      <c r="M232" s="82"/>
      <c r="N232" s="82"/>
      <c r="O232" s="82"/>
      <c r="P232" s="60"/>
      <c r="Q232" s="60"/>
      <c r="R232" s="60"/>
      <c r="S232" s="60"/>
      <c r="T232" s="89"/>
      <c r="U232" s="74"/>
      <c r="V232" s="74"/>
    </row>
    <row r="233" spans="1:22">
      <c r="A233" s="74"/>
      <c r="B233" s="75"/>
      <c r="C233" s="75"/>
      <c r="D233" s="75"/>
      <c r="E233" s="75"/>
      <c r="F233" s="80"/>
      <c r="G233" s="80"/>
      <c r="H233" s="75"/>
      <c r="I233" s="82"/>
      <c r="J233" s="82"/>
      <c r="K233" s="82"/>
      <c r="L233" s="82"/>
      <c r="M233" s="82"/>
      <c r="N233" s="82"/>
      <c r="O233" s="82"/>
      <c r="P233" s="60"/>
      <c r="Q233" s="60"/>
      <c r="R233" s="60"/>
      <c r="S233" s="60"/>
      <c r="T233" s="89"/>
      <c r="U233" s="74"/>
      <c r="V233" s="74"/>
    </row>
    <row r="234" spans="1:22">
      <c r="A234" s="74"/>
      <c r="B234" s="75"/>
      <c r="C234" s="75"/>
      <c r="D234" s="75"/>
      <c r="E234" s="75"/>
      <c r="F234" s="80"/>
      <c r="G234" s="80"/>
      <c r="H234" s="75"/>
      <c r="I234" s="82"/>
      <c r="J234" s="82"/>
      <c r="K234" s="82"/>
      <c r="L234" s="82"/>
      <c r="M234" s="82"/>
      <c r="N234" s="82"/>
      <c r="O234" s="82"/>
      <c r="P234" s="60"/>
      <c r="Q234" s="60"/>
      <c r="R234" s="60"/>
      <c r="S234" s="60"/>
      <c r="T234" s="89"/>
      <c r="U234" s="74"/>
      <c r="V234" s="74"/>
    </row>
    <row r="235" spans="1:22">
      <c r="A235" s="74"/>
      <c r="B235" s="75"/>
      <c r="C235" s="75"/>
      <c r="D235" s="75"/>
      <c r="E235" s="75"/>
      <c r="F235" s="80"/>
      <c r="G235" s="80"/>
      <c r="H235" s="75"/>
      <c r="I235" s="82"/>
      <c r="J235" s="82"/>
      <c r="K235" s="82"/>
      <c r="L235" s="82"/>
      <c r="M235" s="82"/>
      <c r="N235" s="82"/>
      <c r="O235" s="82"/>
      <c r="P235" s="60"/>
      <c r="Q235" s="60"/>
      <c r="R235" s="60"/>
      <c r="S235" s="60"/>
      <c r="T235" s="89"/>
      <c r="U235" s="74"/>
      <c r="V235" s="74"/>
    </row>
    <row r="236" spans="1:22">
      <c r="A236" s="74"/>
      <c r="B236" s="75"/>
      <c r="C236" s="75"/>
      <c r="D236" s="75"/>
      <c r="E236" s="75"/>
      <c r="F236" s="80"/>
      <c r="G236" s="80"/>
      <c r="H236" s="75"/>
      <c r="I236" s="82"/>
      <c r="J236" s="82"/>
      <c r="K236" s="82"/>
      <c r="L236" s="82"/>
      <c r="M236" s="82"/>
      <c r="N236" s="82"/>
      <c r="O236" s="82"/>
      <c r="P236" s="60"/>
      <c r="Q236" s="60"/>
      <c r="R236" s="60"/>
      <c r="S236" s="60"/>
      <c r="T236" s="89"/>
      <c r="U236" s="74"/>
      <c r="V236" s="74"/>
    </row>
    <row r="237" spans="1:22">
      <c r="A237" s="74"/>
      <c r="B237" s="75"/>
      <c r="C237" s="75"/>
      <c r="D237" s="75"/>
      <c r="E237" s="75"/>
      <c r="F237" s="80"/>
      <c r="G237" s="80"/>
      <c r="H237" s="75"/>
      <c r="I237" s="82"/>
      <c r="J237" s="82"/>
      <c r="K237" s="82"/>
      <c r="L237" s="82"/>
      <c r="M237" s="82"/>
      <c r="N237" s="82"/>
      <c r="O237" s="82"/>
      <c r="P237" s="60"/>
      <c r="Q237" s="60"/>
      <c r="R237" s="60"/>
      <c r="S237" s="60"/>
      <c r="T237" s="89"/>
      <c r="U237" s="74"/>
      <c r="V237" s="74"/>
    </row>
    <row r="238" spans="1:22">
      <c r="A238" s="74"/>
      <c r="B238" s="75"/>
      <c r="C238" s="75"/>
      <c r="D238" s="75"/>
      <c r="E238" s="75"/>
      <c r="F238" s="80"/>
      <c r="G238" s="80"/>
      <c r="H238" s="75"/>
      <c r="I238" s="82"/>
      <c r="J238" s="82"/>
      <c r="K238" s="82"/>
      <c r="L238" s="82"/>
      <c r="M238" s="82"/>
      <c r="N238" s="82"/>
      <c r="O238" s="82"/>
      <c r="P238" s="60"/>
      <c r="Q238" s="60"/>
      <c r="R238" s="60"/>
      <c r="S238" s="60"/>
      <c r="T238" s="89"/>
      <c r="U238" s="74"/>
      <c r="V238" s="74"/>
    </row>
    <row r="239" spans="1:22">
      <c r="A239" s="74"/>
      <c r="B239" s="75"/>
      <c r="C239" s="75"/>
      <c r="D239" s="75"/>
      <c r="E239" s="75"/>
      <c r="F239" s="80"/>
      <c r="G239" s="80"/>
      <c r="H239" s="75"/>
      <c r="I239" s="82"/>
      <c r="J239" s="82"/>
      <c r="K239" s="82"/>
      <c r="L239" s="82"/>
      <c r="M239" s="82"/>
      <c r="N239" s="82"/>
      <c r="O239" s="82"/>
      <c r="P239" s="60"/>
      <c r="Q239" s="60"/>
      <c r="R239" s="60"/>
      <c r="S239" s="60"/>
      <c r="T239" s="89"/>
      <c r="U239" s="74"/>
      <c r="V239" s="74"/>
    </row>
    <row r="240" spans="1:22">
      <c r="A240" s="74"/>
      <c r="B240" s="75"/>
      <c r="C240" s="75"/>
      <c r="D240" s="75"/>
      <c r="E240" s="75"/>
      <c r="F240" s="80"/>
      <c r="G240" s="80"/>
      <c r="H240" s="75"/>
      <c r="I240" s="82"/>
      <c r="J240" s="82"/>
      <c r="K240" s="82"/>
      <c r="L240" s="82"/>
      <c r="M240" s="82"/>
      <c r="N240" s="82"/>
      <c r="O240" s="82"/>
      <c r="P240" s="60"/>
      <c r="Q240" s="60"/>
      <c r="R240" s="60"/>
      <c r="S240" s="60"/>
      <c r="T240" s="89"/>
      <c r="U240" s="74"/>
      <c r="V240" s="74"/>
    </row>
    <row r="241" spans="1:22">
      <c r="A241" s="74"/>
      <c r="B241" s="75"/>
      <c r="C241" s="75"/>
      <c r="D241" s="75"/>
      <c r="E241" s="75"/>
      <c r="F241" s="80"/>
      <c r="G241" s="80"/>
      <c r="H241" s="75"/>
      <c r="I241" s="82"/>
      <c r="J241" s="82"/>
      <c r="K241" s="82"/>
      <c r="L241" s="82"/>
      <c r="M241" s="82"/>
      <c r="N241" s="82"/>
      <c r="O241" s="82"/>
      <c r="P241" s="60"/>
      <c r="Q241" s="60"/>
      <c r="R241" s="60"/>
      <c r="S241" s="60"/>
      <c r="T241" s="89"/>
      <c r="U241" s="74"/>
      <c r="V241" s="74"/>
    </row>
    <row r="242" spans="1:22">
      <c r="A242" s="74"/>
      <c r="B242" s="75"/>
      <c r="C242" s="75"/>
      <c r="D242" s="75"/>
      <c r="E242" s="75"/>
      <c r="F242" s="80"/>
      <c r="G242" s="80"/>
      <c r="H242" s="75"/>
      <c r="I242" s="82"/>
      <c r="J242" s="82"/>
      <c r="K242" s="82"/>
      <c r="L242" s="82"/>
      <c r="M242" s="82"/>
      <c r="N242" s="82"/>
      <c r="O242" s="82"/>
      <c r="P242" s="60"/>
      <c r="Q242" s="60"/>
      <c r="R242" s="60"/>
      <c r="S242" s="60"/>
      <c r="T242" s="89"/>
      <c r="U242" s="74"/>
      <c r="V242" s="74"/>
    </row>
    <row r="243" spans="1:22">
      <c r="A243" s="74"/>
      <c r="B243" s="75"/>
      <c r="C243" s="75"/>
      <c r="D243" s="75"/>
      <c r="E243" s="75"/>
      <c r="F243" s="80"/>
      <c r="G243" s="80"/>
      <c r="H243" s="75"/>
      <c r="I243" s="82"/>
      <c r="J243" s="82"/>
      <c r="K243" s="82"/>
      <c r="L243" s="82"/>
      <c r="M243" s="82"/>
      <c r="N243" s="82"/>
      <c r="O243" s="82"/>
      <c r="P243" s="60"/>
      <c r="Q243" s="60"/>
      <c r="R243" s="60"/>
      <c r="S243" s="60"/>
      <c r="T243" s="89"/>
      <c r="U243" s="74"/>
      <c r="V243" s="74"/>
    </row>
    <row r="244" spans="1:22">
      <c r="A244" s="74"/>
      <c r="B244" s="75"/>
      <c r="C244" s="75"/>
      <c r="D244" s="75"/>
      <c r="E244" s="75"/>
      <c r="F244" s="80"/>
      <c r="G244" s="80"/>
      <c r="H244" s="75"/>
      <c r="I244" s="82"/>
      <c r="J244" s="82"/>
      <c r="K244" s="82"/>
      <c r="L244" s="82"/>
      <c r="M244" s="82"/>
      <c r="N244" s="82"/>
      <c r="O244" s="82"/>
      <c r="P244" s="60"/>
      <c r="Q244" s="60"/>
      <c r="R244" s="60"/>
      <c r="S244" s="60"/>
      <c r="T244" s="89"/>
      <c r="U244" s="74"/>
      <c r="V244" s="74"/>
    </row>
    <row r="245" spans="1:22">
      <c r="A245" s="74"/>
      <c r="B245" s="75"/>
      <c r="C245" s="75"/>
      <c r="D245" s="75"/>
      <c r="E245" s="75"/>
      <c r="F245" s="80"/>
      <c r="G245" s="80"/>
      <c r="H245" s="75"/>
      <c r="I245" s="82"/>
      <c r="J245" s="82"/>
      <c r="K245" s="82"/>
      <c r="L245" s="82"/>
      <c r="M245" s="82"/>
      <c r="N245" s="82"/>
      <c r="O245" s="82"/>
      <c r="P245" s="60"/>
      <c r="Q245" s="60"/>
      <c r="R245" s="60"/>
      <c r="S245" s="60"/>
      <c r="T245" s="89"/>
      <c r="U245" s="74"/>
      <c r="V245" s="74"/>
    </row>
    <row r="246" spans="1:22">
      <c r="A246" s="74"/>
      <c r="B246" s="75"/>
      <c r="C246" s="75"/>
      <c r="D246" s="75"/>
      <c r="E246" s="75"/>
      <c r="F246" s="80"/>
      <c r="G246" s="80"/>
      <c r="H246" s="75"/>
      <c r="I246" s="82"/>
      <c r="J246" s="82"/>
      <c r="K246" s="82"/>
      <c r="L246" s="82"/>
      <c r="M246" s="82"/>
      <c r="N246" s="82"/>
      <c r="O246" s="82"/>
      <c r="P246" s="60"/>
      <c r="Q246" s="60"/>
      <c r="R246" s="60"/>
      <c r="S246" s="60"/>
      <c r="T246" s="89"/>
      <c r="U246" s="74"/>
      <c r="V246" s="74"/>
    </row>
    <row r="247" spans="1:22">
      <c r="A247" s="74"/>
      <c r="B247" s="75"/>
      <c r="C247" s="75"/>
      <c r="D247" s="75"/>
      <c r="E247" s="75"/>
      <c r="F247" s="80"/>
      <c r="G247" s="80"/>
      <c r="H247" s="75"/>
      <c r="I247" s="82"/>
      <c r="J247" s="82"/>
      <c r="K247" s="82"/>
      <c r="L247" s="82"/>
      <c r="M247" s="82"/>
      <c r="N247" s="82"/>
      <c r="O247" s="82"/>
      <c r="P247" s="60"/>
      <c r="Q247" s="60"/>
      <c r="R247" s="60"/>
      <c r="S247" s="60"/>
      <c r="T247" s="89"/>
      <c r="U247" s="74"/>
      <c r="V247" s="74"/>
    </row>
    <row r="248" spans="1:22">
      <c r="A248" s="74"/>
      <c r="B248" s="75"/>
      <c r="C248" s="75"/>
      <c r="D248" s="75"/>
      <c r="E248" s="75"/>
      <c r="F248" s="80"/>
      <c r="G248" s="80"/>
      <c r="H248" s="75"/>
      <c r="I248" s="82"/>
      <c r="J248" s="82"/>
      <c r="K248" s="82"/>
      <c r="L248" s="82"/>
      <c r="M248" s="82"/>
      <c r="N248" s="82"/>
      <c r="O248" s="82"/>
      <c r="P248" s="60"/>
      <c r="Q248" s="60"/>
      <c r="R248" s="60"/>
      <c r="S248" s="60"/>
      <c r="T248" s="89"/>
      <c r="U248" s="74"/>
      <c r="V248" s="74"/>
    </row>
    <row r="249" spans="1:22">
      <c r="A249" s="74"/>
      <c r="B249" s="75"/>
      <c r="C249" s="75"/>
      <c r="D249" s="75"/>
      <c r="E249" s="75"/>
      <c r="F249" s="80"/>
      <c r="G249" s="80"/>
      <c r="H249" s="75"/>
      <c r="I249" s="82"/>
      <c r="J249" s="82"/>
      <c r="K249" s="82"/>
      <c r="L249" s="82"/>
      <c r="M249" s="82"/>
      <c r="N249" s="82"/>
      <c r="O249" s="82"/>
      <c r="P249" s="60"/>
      <c r="Q249" s="60"/>
      <c r="R249" s="60"/>
      <c r="S249" s="60"/>
      <c r="T249" s="89"/>
      <c r="U249" s="74"/>
      <c r="V249" s="74"/>
    </row>
    <row r="250" spans="1:22">
      <c r="A250" s="74"/>
      <c r="B250" s="75"/>
      <c r="C250" s="75"/>
      <c r="D250" s="75"/>
      <c r="E250" s="75"/>
      <c r="F250" s="80"/>
      <c r="G250" s="80"/>
      <c r="H250" s="75"/>
      <c r="I250" s="82"/>
      <c r="J250" s="82"/>
      <c r="K250" s="82"/>
      <c r="L250" s="82"/>
      <c r="M250" s="82"/>
      <c r="N250" s="82"/>
      <c r="O250" s="82"/>
      <c r="P250" s="60"/>
      <c r="Q250" s="60"/>
      <c r="R250" s="60"/>
      <c r="S250" s="60"/>
      <c r="T250" s="89"/>
      <c r="U250" s="74"/>
      <c r="V250" s="74"/>
    </row>
    <row r="251" spans="1:22">
      <c r="A251" s="74"/>
      <c r="B251" s="75"/>
      <c r="C251" s="75"/>
      <c r="D251" s="75"/>
      <c r="E251" s="75"/>
      <c r="F251" s="80"/>
      <c r="G251" s="80"/>
      <c r="H251" s="75"/>
      <c r="I251" s="82"/>
      <c r="J251" s="82"/>
      <c r="K251" s="82"/>
      <c r="L251" s="82"/>
      <c r="M251" s="82"/>
      <c r="N251" s="82"/>
      <c r="O251" s="82"/>
      <c r="P251" s="60"/>
      <c r="Q251" s="60"/>
      <c r="R251" s="60"/>
      <c r="S251" s="60"/>
      <c r="T251" s="89"/>
      <c r="U251" s="74"/>
      <c r="V251" s="74"/>
    </row>
    <row r="252" spans="1:22">
      <c r="A252" s="74"/>
      <c r="B252" s="75"/>
      <c r="C252" s="75"/>
      <c r="D252" s="75"/>
      <c r="E252" s="75"/>
      <c r="F252" s="80"/>
      <c r="G252" s="80"/>
      <c r="H252" s="75"/>
      <c r="I252" s="82"/>
      <c r="J252" s="82"/>
      <c r="K252" s="82"/>
      <c r="L252" s="82"/>
      <c r="M252" s="82"/>
      <c r="N252" s="82"/>
      <c r="O252" s="82"/>
      <c r="P252" s="60"/>
      <c r="Q252" s="60"/>
      <c r="R252" s="60"/>
      <c r="S252" s="60"/>
      <c r="T252" s="89"/>
      <c r="U252" s="74"/>
      <c r="V252" s="74"/>
    </row>
    <row r="253" spans="1:22">
      <c r="A253" s="74"/>
      <c r="B253" s="75"/>
      <c r="C253" s="75"/>
      <c r="D253" s="75"/>
      <c r="E253" s="75"/>
      <c r="F253" s="80"/>
      <c r="G253" s="80"/>
      <c r="H253" s="75"/>
      <c r="I253" s="82"/>
      <c r="J253" s="82"/>
      <c r="K253" s="82"/>
      <c r="L253" s="82"/>
      <c r="M253" s="82"/>
      <c r="N253" s="82"/>
      <c r="O253" s="82"/>
      <c r="P253" s="60"/>
      <c r="Q253" s="60"/>
      <c r="R253" s="60"/>
      <c r="S253" s="60"/>
      <c r="T253" s="89"/>
      <c r="U253" s="74"/>
      <c r="V253" s="74"/>
    </row>
    <row r="254" spans="1:22">
      <c r="A254" s="74"/>
      <c r="B254" s="75"/>
      <c r="C254" s="75"/>
      <c r="D254" s="75"/>
      <c r="E254" s="75"/>
      <c r="F254" s="80"/>
      <c r="G254" s="80"/>
      <c r="H254" s="75"/>
      <c r="I254" s="82"/>
      <c r="J254" s="82"/>
      <c r="K254" s="82"/>
      <c r="L254" s="82"/>
      <c r="M254" s="82"/>
      <c r="N254" s="82"/>
      <c r="O254" s="82"/>
      <c r="P254" s="60"/>
      <c r="Q254" s="60"/>
      <c r="R254" s="60"/>
      <c r="S254" s="60"/>
      <c r="T254" s="89"/>
      <c r="U254" s="74"/>
      <c r="V254" s="74"/>
    </row>
    <row r="255" spans="1:22">
      <c r="A255" s="74"/>
      <c r="B255" s="75"/>
      <c r="C255" s="75"/>
      <c r="D255" s="75"/>
      <c r="E255" s="75"/>
      <c r="F255" s="80"/>
      <c r="G255" s="80"/>
      <c r="H255" s="75"/>
      <c r="I255" s="82"/>
      <c r="J255" s="82"/>
      <c r="K255" s="82"/>
      <c r="L255" s="82"/>
      <c r="M255" s="82"/>
      <c r="N255" s="82"/>
      <c r="O255" s="82"/>
      <c r="P255" s="60"/>
      <c r="Q255" s="60"/>
      <c r="R255" s="60"/>
      <c r="S255" s="60"/>
      <c r="T255" s="89"/>
      <c r="U255" s="74"/>
      <c r="V255" s="74"/>
    </row>
    <row r="256" spans="1:22">
      <c r="A256" s="74"/>
      <c r="B256" s="75"/>
      <c r="C256" s="75"/>
      <c r="D256" s="75"/>
      <c r="E256" s="75"/>
      <c r="F256" s="80"/>
      <c r="G256" s="80"/>
      <c r="H256" s="75"/>
      <c r="I256" s="82"/>
      <c r="J256" s="82"/>
      <c r="K256" s="82"/>
      <c r="L256" s="82"/>
      <c r="M256" s="82"/>
      <c r="N256" s="82"/>
      <c r="O256" s="82"/>
      <c r="P256" s="60"/>
      <c r="Q256" s="60"/>
      <c r="R256" s="60"/>
      <c r="S256" s="60"/>
      <c r="T256" s="89"/>
      <c r="U256" s="74"/>
      <c r="V256" s="74"/>
    </row>
    <row r="257" spans="1:22">
      <c r="A257" s="74"/>
      <c r="B257" s="75"/>
      <c r="C257" s="75"/>
      <c r="D257" s="75"/>
      <c r="E257" s="75"/>
      <c r="F257" s="80"/>
      <c r="G257" s="80"/>
      <c r="H257" s="75"/>
      <c r="I257" s="82"/>
      <c r="J257" s="82"/>
      <c r="K257" s="82"/>
      <c r="L257" s="82"/>
      <c r="M257" s="82"/>
      <c r="N257" s="82"/>
      <c r="O257" s="82"/>
      <c r="P257" s="60"/>
      <c r="Q257" s="60"/>
      <c r="R257" s="60"/>
      <c r="S257" s="60"/>
      <c r="T257" s="89"/>
      <c r="U257" s="74"/>
      <c r="V257" s="74"/>
    </row>
    <row r="258" spans="1:22">
      <c r="A258" s="74"/>
      <c r="B258" s="75"/>
      <c r="C258" s="75"/>
      <c r="D258" s="75"/>
      <c r="E258" s="75"/>
      <c r="F258" s="80"/>
      <c r="G258" s="80"/>
      <c r="H258" s="75"/>
      <c r="I258" s="82"/>
      <c r="J258" s="82"/>
      <c r="K258" s="82"/>
      <c r="L258" s="82"/>
      <c r="M258" s="82"/>
      <c r="N258" s="82"/>
      <c r="O258" s="82"/>
      <c r="P258" s="60"/>
      <c r="Q258" s="60"/>
      <c r="R258" s="60"/>
      <c r="S258" s="60"/>
      <c r="T258" s="89"/>
      <c r="U258" s="74"/>
      <c r="V258" s="74"/>
    </row>
    <row r="259" spans="1:22">
      <c r="A259" s="74"/>
      <c r="B259" s="75"/>
      <c r="C259" s="75"/>
      <c r="D259" s="75"/>
      <c r="E259" s="75"/>
      <c r="F259" s="80"/>
      <c r="G259" s="80"/>
      <c r="H259" s="75"/>
      <c r="I259" s="82"/>
      <c r="J259" s="82"/>
      <c r="K259" s="82"/>
      <c r="L259" s="82"/>
      <c r="M259" s="82"/>
      <c r="N259" s="82"/>
      <c r="O259" s="82"/>
      <c r="P259" s="60"/>
      <c r="Q259" s="60"/>
      <c r="R259" s="60"/>
      <c r="S259" s="60"/>
      <c r="T259" s="89"/>
      <c r="U259" s="74"/>
      <c r="V259" s="74"/>
    </row>
    <row r="260" spans="1:22">
      <c r="A260" s="74"/>
      <c r="B260" s="75"/>
      <c r="C260" s="75"/>
      <c r="D260" s="75"/>
      <c r="E260" s="75"/>
      <c r="F260" s="80"/>
      <c r="G260" s="80"/>
      <c r="H260" s="75"/>
      <c r="I260" s="82"/>
      <c r="J260" s="82"/>
      <c r="K260" s="82"/>
      <c r="L260" s="82"/>
      <c r="M260" s="82"/>
      <c r="N260" s="82"/>
      <c r="O260" s="82"/>
      <c r="P260" s="60"/>
      <c r="Q260" s="60"/>
      <c r="R260" s="60"/>
      <c r="S260" s="60"/>
      <c r="T260" s="89"/>
      <c r="U260" s="74"/>
      <c r="V260" s="74"/>
    </row>
    <row r="261" spans="1:22">
      <c r="A261" s="74"/>
      <c r="B261" s="75"/>
      <c r="C261" s="75"/>
      <c r="D261" s="75"/>
      <c r="E261" s="75"/>
      <c r="F261" s="80"/>
      <c r="G261" s="80"/>
      <c r="H261" s="75"/>
      <c r="I261" s="82"/>
      <c r="J261" s="82"/>
      <c r="K261" s="82"/>
      <c r="L261" s="82"/>
      <c r="M261" s="82"/>
      <c r="N261" s="82"/>
      <c r="O261" s="82"/>
      <c r="P261" s="60"/>
      <c r="Q261" s="60"/>
      <c r="R261" s="60"/>
      <c r="S261" s="60"/>
      <c r="T261" s="89"/>
      <c r="U261" s="74"/>
      <c r="V261" s="74"/>
    </row>
    <row r="262" spans="1:22">
      <c r="A262" s="74"/>
      <c r="B262" s="75"/>
      <c r="C262" s="75"/>
      <c r="D262" s="75"/>
      <c r="E262" s="75"/>
      <c r="F262" s="80"/>
      <c r="G262" s="80"/>
      <c r="H262" s="75"/>
      <c r="I262" s="82"/>
      <c r="J262" s="82"/>
      <c r="K262" s="82"/>
      <c r="L262" s="82"/>
      <c r="M262" s="82"/>
      <c r="N262" s="82"/>
      <c r="O262" s="82"/>
      <c r="P262" s="60"/>
      <c r="Q262" s="60"/>
      <c r="R262" s="60"/>
      <c r="S262" s="60"/>
      <c r="T262" s="89"/>
      <c r="U262" s="74"/>
      <c r="V262" s="74"/>
    </row>
    <row r="263" spans="1:22">
      <c r="A263" s="74"/>
      <c r="B263" s="75"/>
      <c r="C263" s="75"/>
      <c r="D263" s="75"/>
      <c r="E263" s="75"/>
      <c r="F263" s="80"/>
      <c r="G263" s="80"/>
      <c r="H263" s="75"/>
      <c r="I263" s="82"/>
      <c r="J263" s="82"/>
      <c r="K263" s="82"/>
      <c r="L263" s="82"/>
      <c r="M263" s="82"/>
      <c r="N263" s="82"/>
      <c r="O263" s="82"/>
      <c r="P263" s="60"/>
      <c r="Q263" s="60"/>
      <c r="R263" s="60"/>
      <c r="S263" s="60"/>
      <c r="T263" s="89"/>
      <c r="U263" s="74"/>
      <c r="V263" s="74"/>
    </row>
    <row r="264" spans="1:22">
      <c r="A264" s="74"/>
      <c r="B264" s="75"/>
      <c r="C264" s="75"/>
      <c r="D264" s="75"/>
      <c r="E264" s="75"/>
      <c r="F264" s="80"/>
      <c r="G264" s="80"/>
      <c r="H264" s="75"/>
      <c r="I264" s="82"/>
      <c r="J264" s="82"/>
      <c r="K264" s="82"/>
      <c r="L264" s="82"/>
      <c r="M264" s="82"/>
      <c r="N264" s="82"/>
      <c r="O264" s="82"/>
      <c r="P264" s="60"/>
      <c r="Q264" s="60"/>
      <c r="R264" s="60"/>
      <c r="S264" s="60"/>
      <c r="T264" s="89"/>
      <c r="U264" s="74"/>
      <c r="V264" s="74"/>
    </row>
    <row r="265" spans="1:22">
      <c r="A265" s="74"/>
      <c r="B265" s="75"/>
      <c r="C265" s="75"/>
      <c r="D265" s="75"/>
      <c r="E265" s="75"/>
      <c r="F265" s="80"/>
      <c r="G265" s="80"/>
      <c r="H265" s="75"/>
      <c r="I265" s="82"/>
      <c r="J265" s="82"/>
      <c r="K265" s="82"/>
      <c r="L265" s="82"/>
      <c r="M265" s="82"/>
      <c r="N265" s="82"/>
      <c r="O265" s="82"/>
      <c r="P265" s="60"/>
      <c r="Q265" s="60"/>
      <c r="R265" s="60"/>
      <c r="S265" s="60"/>
      <c r="T265" s="89"/>
      <c r="U265" s="74"/>
      <c r="V265" s="74"/>
    </row>
    <row r="266" spans="1:22">
      <c r="A266" s="74"/>
      <c r="B266" s="75"/>
      <c r="C266" s="75"/>
      <c r="D266" s="75"/>
      <c r="E266" s="75"/>
      <c r="F266" s="80"/>
      <c r="G266" s="80"/>
      <c r="H266" s="75"/>
      <c r="I266" s="82"/>
      <c r="J266" s="82"/>
      <c r="K266" s="82"/>
      <c r="L266" s="82"/>
      <c r="M266" s="82"/>
      <c r="N266" s="82"/>
      <c r="O266" s="82"/>
      <c r="P266" s="60"/>
      <c r="Q266" s="60"/>
      <c r="R266" s="60"/>
      <c r="S266" s="60"/>
      <c r="T266" s="89"/>
      <c r="U266" s="74"/>
      <c r="V266" s="74"/>
    </row>
    <row r="267" spans="1:22">
      <c r="A267" s="74"/>
      <c r="B267" s="75"/>
      <c r="C267" s="75"/>
      <c r="D267" s="75"/>
      <c r="E267" s="75"/>
      <c r="F267" s="80"/>
      <c r="G267" s="80"/>
      <c r="H267" s="75"/>
      <c r="I267" s="82"/>
      <c r="J267" s="82"/>
      <c r="K267" s="82"/>
      <c r="L267" s="82"/>
      <c r="M267" s="82"/>
      <c r="N267" s="82"/>
      <c r="O267" s="82"/>
      <c r="P267" s="60"/>
      <c r="Q267" s="60"/>
      <c r="R267" s="60"/>
      <c r="S267" s="60"/>
      <c r="T267" s="89"/>
      <c r="U267" s="74"/>
      <c r="V267" s="74"/>
    </row>
    <row r="268" spans="1:22">
      <c r="A268" s="74"/>
      <c r="B268" s="75"/>
      <c r="C268" s="75"/>
      <c r="D268" s="75"/>
      <c r="E268" s="75"/>
      <c r="F268" s="80"/>
      <c r="G268" s="80"/>
      <c r="H268" s="75"/>
      <c r="I268" s="82"/>
      <c r="J268" s="82"/>
      <c r="K268" s="82"/>
      <c r="L268" s="82"/>
      <c r="M268" s="82"/>
      <c r="N268" s="82"/>
      <c r="O268" s="82"/>
      <c r="P268" s="60"/>
      <c r="Q268" s="60"/>
      <c r="R268" s="60"/>
      <c r="S268" s="60"/>
      <c r="T268" s="89"/>
      <c r="U268" s="74"/>
      <c r="V268" s="74"/>
    </row>
    <row r="269" spans="1:22">
      <c r="A269" s="74"/>
      <c r="B269" s="75"/>
      <c r="C269" s="75"/>
      <c r="D269" s="75"/>
      <c r="E269" s="75"/>
      <c r="F269" s="80"/>
      <c r="G269" s="80"/>
      <c r="H269" s="75"/>
      <c r="I269" s="82"/>
      <c r="J269" s="82"/>
      <c r="K269" s="82"/>
      <c r="L269" s="82"/>
      <c r="M269" s="82"/>
      <c r="N269" s="82"/>
      <c r="O269" s="82"/>
      <c r="P269" s="60"/>
      <c r="Q269" s="60"/>
      <c r="R269" s="60"/>
      <c r="S269" s="60"/>
      <c r="T269" s="89"/>
      <c r="U269" s="74"/>
      <c r="V269" s="74"/>
    </row>
    <row r="270" spans="1:22">
      <c r="A270" s="74"/>
      <c r="B270" s="75"/>
      <c r="C270" s="75"/>
      <c r="D270" s="75"/>
      <c r="E270" s="75"/>
      <c r="F270" s="80"/>
      <c r="G270" s="80"/>
      <c r="H270" s="75"/>
      <c r="I270" s="82"/>
      <c r="J270" s="82"/>
      <c r="K270" s="82"/>
      <c r="L270" s="82"/>
      <c r="M270" s="82"/>
      <c r="N270" s="82"/>
      <c r="O270" s="82"/>
      <c r="P270" s="60"/>
      <c r="Q270" s="60"/>
      <c r="R270" s="60"/>
      <c r="S270" s="60"/>
      <c r="T270" s="89"/>
      <c r="U270" s="74"/>
      <c r="V270" s="74"/>
    </row>
    <row r="271" spans="1:22">
      <c r="A271" s="74"/>
      <c r="B271" s="75"/>
      <c r="C271" s="75"/>
      <c r="D271" s="75"/>
      <c r="E271" s="75"/>
      <c r="F271" s="80"/>
      <c r="G271" s="80"/>
      <c r="H271" s="75"/>
      <c r="I271" s="82"/>
      <c r="J271" s="82"/>
      <c r="K271" s="82"/>
      <c r="L271" s="82"/>
      <c r="M271" s="82"/>
      <c r="N271" s="82"/>
      <c r="O271" s="82"/>
      <c r="P271" s="60"/>
      <c r="Q271" s="60"/>
      <c r="R271" s="60"/>
      <c r="S271" s="60"/>
      <c r="T271" s="89"/>
      <c r="U271" s="74"/>
      <c r="V271" s="74"/>
    </row>
    <row r="272" spans="1:22">
      <c r="A272" s="74"/>
      <c r="B272" s="75"/>
      <c r="C272" s="75"/>
      <c r="D272" s="75"/>
      <c r="E272" s="75"/>
      <c r="F272" s="80"/>
      <c r="G272" s="80"/>
      <c r="H272" s="75"/>
      <c r="I272" s="82"/>
      <c r="J272" s="82"/>
      <c r="K272" s="82"/>
      <c r="L272" s="82"/>
      <c r="M272" s="82"/>
      <c r="N272" s="82"/>
      <c r="O272" s="82"/>
      <c r="P272" s="60"/>
      <c r="Q272" s="60"/>
      <c r="R272" s="60"/>
      <c r="S272" s="60"/>
      <c r="T272" s="89"/>
      <c r="U272" s="74"/>
      <c r="V272" s="74"/>
    </row>
    <row r="273" spans="1:22">
      <c r="A273" s="74"/>
      <c r="B273" s="75"/>
      <c r="C273" s="75"/>
      <c r="D273" s="75"/>
      <c r="E273" s="75"/>
      <c r="F273" s="80"/>
      <c r="G273" s="80"/>
      <c r="H273" s="75"/>
      <c r="I273" s="82"/>
      <c r="J273" s="82"/>
      <c r="K273" s="82"/>
      <c r="L273" s="82"/>
      <c r="M273" s="82"/>
      <c r="N273" s="82"/>
      <c r="O273" s="82"/>
      <c r="P273" s="60"/>
      <c r="Q273" s="60"/>
      <c r="R273" s="60"/>
      <c r="S273" s="60"/>
      <c r="T273" s="89"/>
      <c r="U273" s="74"/>
      <c r="V273" s="74"/>
    </row>
    <row r="274" spans="1:22">
      <c r="A274" s="74"/>
      <c r="B274" s="75"/>
      <c r="C274" s="75"/>
      <c r="D274" s="75"/>
      <c r="E274" s="75"/>
      <c r="F274" s="80"/>
      <c r="G274" s="80"/>
      <c r="H274" s="75"/>
      <c r="I274" s="82"/>
      <c r="J274" s="82"/>
      <c r="K274" s="82"/>
      <c r="L274" s="82"/>
      <c r="M274" s="82"/>
      <c r="N274" s="82"/>
      <c r="O274" s="82"/>
      <c r="P274" s="60"/>
      <c r="Q274" s="60"/>
      <c r="R274" s="60"/>
      <c r="S274" s="60"/>
      <c r="T274" s="89"/>
      <c r="U274" s="74"/>
      <c r="V274" s="74"/>
    </row>
    <row r="275" spans="1:22">
      <c r="A275" s="74"/>
      <c r="B275" s="75"/>
      <c r="C275" s="75"/>
      <c r="D275" s="75"/>
      <c r="E275" s="75"/>
      <c r="F275" s="80"/>
      <c r="G275" s="80"/>
      <c r="H275" s="75"/>
      <c r="I275" s="82"/>
      <c r="J275" s="82"/>
      <c r="K275" s="82"/>
      <c r="L275" s="82"/>
      <c r="M275" s="82"/>
      <c r="N275" s="82"/>
      <c r="O275" s="82"/>
      <c r="P275" s="60"/>
      <c r="Q275" s="60"/>
      <c r="R275" s="60"/>
      <c r="S275" s="60"/>
      <c r="T275" s="89"/>
      <c r="U275" s="74"/>
      <c r="V275" s="74"/>
    </row>
    <row r="276" spans="1:22">
      <c r="A276" s="74"/>
      <c r="B276" s="75"/>
      <c r="C276" s="75"/>
      <c r="D276" s="75"/>
      <c r="E276" s="75"/>
      <c r="F276" s="80"/>
      <c r="G276" s="80"/>
      <c r="H276" s="75"/>
      <c r="I276" s="82"/>
      <c r="J276" s="82"/>
      <c r="K276" s="82"/>
      <c r="L276" s="82"/>
      <c r="M276" s="82"/>
      <c r="N276" s="82"/>
      <c r="O276" s="82"/>
      <c r="P276" s="60"/>
      <c r="Q276" s="60"/>
      <c r="R276" s="60"/>
      <c r="S276" s="60"/>
      <c r="T276" s="89"/>
      <c r="U276" s="74"/>
      <c r="V276" s="74"/>
    </row>
    <row r="277" spans="1:22">
      <c r="A277" s="74"/>
      <c r="B277" s="75"/>
      <c r="C277" s="75"/>
      <c r="D277" s="75"/>
      <c r="E277" s="75"/>
      <c r="F277" s="80"/>
      <c r="G277" s="80"/>
      <c r="H277" s="75"/>
      <c r="I277" s="82"/>
      <c r="J277" s="82"/>
      <c r="K277" s="82"/>
      <c r="L277" s="82"/>
      <c r="M277" s="82"/>
      <c r="N277" s="82"/>
      <c r="O277" s="82"/>
      <c r="P277" s="60"/>
      <c r="Q277" s="60"/>
      <c r="R277" s="60"/>
      <c r="S277" s="60"/>
      <c r="T277" s="89"/>
      <c r="U277" s="74"/>
      <c r="V277" s="74"/>
    </row>
    <row r="278" spans="1:22">
      <c r="A278" s="74"/>
      <c r="B278" s="75"/>
      <c r="C278" s="75"/>
      <c r="D278" s="75"/>
      <c r="E278" s="75"/>
      <c r="F278" s="80"/>
      <c r="G278" s="80"/>
      <c r="H278" s="75"/>
      <c r="I278" s="82"/>
      <c r="J278" s="82"/>
      <c r="K278" s="82"/>
      <c r="L278" s="82"/>
      <c r="M278" s="82"/>
      <c r="N278" s="82"/>
      <c r="O278" s="82"/>
      <c r="P278" s="60"/>
      <c r="Q278" s="60"/>
      <c r="R278" s="60"/>
      <c r="S278" s="60"/>
      <c r="T278" s="89"/>
      <c r="U278" s="74"/>
      <c r="V278" s="74"/>
    </row>
    <row r="279" spans="1:22">
      <c r="A279" s="74"/>
      <c r="B279" s="75"/>
      <c r="C279" s="75"/>
      <c r="D279" s="75"/>
      <c r="E279" s="75"/>
      <c r="F279" s="80"/>
      <c r="G279" s="80"/>
      <c r="H279" s="75"/>
      <c r="I279" s="82"/>
      <c r="J279" s="82"/>
      <c r="K279" s="82"/>
      <c r="L279" s="82"/>
      <c r="M279" s="82"/>
      <c r="N279" s="82"/>
      <c r="O279" s="82"/>
      <c r="P279" s="60"/>
      <c r="Q279" s="60"/>
      <c r="R279" s="60"/>
      <c r="S279" s="60"/>
      <c r="T279" s="89"/>
      <c r="U279" s="74"/>
      <c r="V279" s="74"/>
    </row>
    <row r="280" spans="1:22">
      <c r="A280" s="74"/>
      <c r="B280" s="75"/>
      <c r="C280" s="75"/>
      <c r="D280" s="75"/>
      <c r="E280" s="75"/>
      <c r="F280" s="80"/>
      <c r="G280" s="80"/>
      <c r="H280" s="75"/>
      <c r="I280" s="82"/>
      <c r="J280" s="82"/>
      <c r="K280" s="82"/>
      <c r="L280" s="82"/>
      <c r="M280" s="82"/>
      <c r="N280" s="82"/>
      <c r="O280" s="82"/>
      <c r="P280" s="60"/>
      <c r="Q280" s="60"/>
      <c r="R280" s="60"/>
      <c r="S280" s="60"/>
      <c r="T280" s="89"/>
      <c r="U280" s="74"/>
      <c r="V280" s="74"/>
    </row>
    <row r="281" spans="1:22">
      <c r="A281" s="74"/>
      <c r="B281" s="75"/>
      <c r="C281" s="75"/>
      <c r="D281" s="75"/>
      <c r="E281" s="75"/>
      <c r="F281" s="80"/>
      <c r="G281" s="80"/>
      <c r="H281" s="75"/>
      <c r="I281" s="82"/>
      <c r="J281" s="82"/>
      <c r="K281" s="82"/>
      <c r="L281" s="82"/>
      <c r="M281" s="82"/>
      <c r="N281" s="82"/>
      <c r="O281" s="82"/>
      <c r="P281" s="60"/>
      <c r="Q281" s="60"/>
      <c r="R281" s="60"/>
      <c r="S281" s="60"/>
      <c r="T281" s="89"/>
      <c r="U281" s="74"/>
      <c r="V281" s="74"/>
    </row>
    <row r="282" spans="1:22">
      <c r="A282" s="74"/>
      <c r="B282" s="75"/>
      <c r="C282" s="75"/>
      <c r="D282" s="75"/>
      <c r="E282" s="75"/>
      <c r="F282" s="80"/>
      <c r="G282" s="80"/>
      <c r="H282" s="75"/>
      <c r="I282" s="82"/>
      <c r="J282" s="82"/>
      <c r="K282" s="82"/>
      <c r="L282" s="82"/>
      <c r="M282" s="82"/>
      <c r="N282" s="82"/>
      <c r="O282" s="82"/>
      <c r="P282" s="60"/>
      <c r="Q282" s="60"/>
      <c r="R282" s="60"/>
      <c r="S282" s="60"/>
      <c r="T282" s="89"/>
      <c r="U282" s="74"/>
      <c r="V282" s="74"/>
    </row>
    <row r="283" spans="1:22">
      <c r="A283" s="74"/>
      <c r="B283" s="75"/>
      <c r="C283" s="75"/>
      <c r="D283" s="75"/>
      <c r="E283" s="75"/>
      <c r="F283" s="80"/>
      <c r="G283" s="80"/>
      <c r="H283" s="75"/>
      <c r="I283" s="82"/>
      <c r="J283" s="82"/>
      <c r="K283" s="82"/>
      <c r="L283" s="82"/>
      <c r="M283" s="82"/>
      <c r="N283" s="82"/>
      <c r="O283" s="82"/>
      <c r="P283" s="60"/>
      <c r="Q283" s="60"/>
      <c r="R283" s="60"/>
      <c r="S283" s="60"/>
      <c r="T283" s="89"/>
      <c r="U283" s="74"/>
      <c r="V283" s="74"/>
    </row>
    <row r="284" spans="1:22">
      <c r="A284" s="74"/>
      <c r="B284" s="75"/>
      <c r="C284" s="75"/>
      <c r="D284" s="75"/>
      <c r="E284" s="75"/>
      <c r="F284" s="80"/>
      <c r="G284" s="80"/>
      <c r="H284" s="75"/>
      <c r="I284" s="82"/>
      <c r="J284" s="82"/>
      <c r="K284" s="82"/>
      <c r="L284" s="82"/>
      <c r="M284" s="82"/>
      <c r="N284" s="82"/>
      <c r="O284" s="82"/>
      <c r="P284" s="60"/>
      <c r="Q284" s="60"/>
      <c r="R284" s="60"/>
      <c r="S284" s="60"/>
      <c r="T284" s="89"/>
      <c r="U284" s="74"/>
      <c r="V284" s="74"/>
    </row>
    <row r="285" spans="1:22">
      <c r="A285" s="74"/>
      <c r="B285" s="75"/>
      <c r="C285" s="75"/>
      <c r="D285" s="75"/>
      <c r="E285" s="75"/>
      <c r="F285" s="80"/>
      <c r="G285" s="80"/>
      <c r="H285" s="75"/>
      <c r="I285" s="82"/>
      <c r="J285" s="82"/>
      <c r="K285" s="82"/>
      <c r="L285" s="82"/>
      <c r="M285" s="82"/>
      <c r="N285" s="82"/>
      <c r="O285" s="82"/>
      <c r="P285" s="60"/>
      <c r="Q285" s="60"/>
      <c r="R285" s="60"/>
      <c r="S285" s="60"/>
      <c r="T285" s="89"/>
      <c r="U285" s="74"/>
      <c r="V285" s="74"/>
    </row>
    <row r="286" spans="1:22">
      <c r="A286" s="74"/>
      <c r="B286" s="75"/>
      <c r="C286" s="75"/>
      <c r="D286" s="75"/>
      <c r="E286" s="75"/>
      <c r="F286" s="80"/>
      <c r="G286" s="80"/>
      <c r="H286" s="75"/>
      <c r="I286" s="82"/>
      <c r="J286" s="82"/>
      <c r="K286" s="82"/>
      <c r="L286" s="82"/>
      <c r="M286" s="82"/>
      <c r="N286" s="82"/>
      <c r="O286" s="82"/>
      <c r="P286" s="60"/>
      <c r="Q286" s="60"/>
      <c r="R286" s="60"/>
      <c r="S286" s="60"/>
      <c r="T286" s="89"/>
      <c r="U286" s="74"/>
      <c r="V286" s="74"/>
    </row>
    <row r="287" spans="1:22">
      <c r="A287" s="74"/>
      <c r="B287" s="75"/>
      <c r="C287" s="75"/>
      <c r="D287" s="75"/>
      <c r="E287" s="75"/>
      <c r="F287" s="80"/>
      <c r="G287" s="80"/>
      <c r="H287" s="75"/>
      <c r="I287" s="82"/>
      <c r="J287" s="82"/>
      <c r="K287" s="82"/>
      <c r="L287" s="82"/>
      <c r="M287" s="82"/>
      <c r="N287" s="82"/>
      <c r="O287" s="82"/>
      <c r="P287" s="60"/>
      <c r="Q287" s="60"/>
      <c r="R287" s="60"/>
      <c r="S287" s="60"/>
      <c r="T287" s="89"/>
      <c r="U287" s="74"/>
      <c r="V287" s="74"/>
    </row>
    <row r="288" spans="1:22">
      <c r="A288" s="74"/>
      <c r="B288" s="75"/>
      <c r="C288" s="75"/>
      <c r="D288" s="75"/>
      <c r="E288" s="75"/>
      <c r="F288" s="80"/>
      <c r="G288" s="80"/>
      <c r="H288" s="75"/>
      <c r="I288" s="82"/>
      <c r="J288" s="82"/>
      <c r="K288" s="82"/>
      <c r="L288" s="82"/>
      <c r="M288" s="82"/>
      <c r="N288" s="82"/>
      <c r="O288" s="82"/>
      <c r="P288" s="60"/>
      <c r="Q288" s="60"/>
      <c r="R288" s="60"/>
      <c r="S288" s="60"/>
      <c r="T288" s="89"/>
      <c r="U288" s="74"/>
      <c r="V288" s="74"/>
    </row>
    <row r="289" spans="1:22">
      <c r="A289" s="74"/>
      <c r="B289" s="75"/>
      <c r="C289" s="75"/>
      <c r="D289" s="75"/>
      <c r="E289" s="75"/>
      <c r="F289" s="80"/>
      <c r="G289" s="80"/>
      <c r="H289" s="75"/>
      <c r="I289" s="82"/>
      <c r="J289" s="82"/>
      <c r="K289" s="82"/>
      <c r="L289" s="82"/>
      <c r="M289" s="82"/>
      <c r="N289" s="82"/>
      <c r="O289" s="82"/>
      <c r="P289" s="60"/>
      <c r="Q289" s="60"/>
      <c r="R289" s="60"/>
      <c r="S289" s="60"/>
      <c r="T289" s="89"/>
      <c r="U289" s="74"/>
      <c r="V289" s="74"/>
    </row>
    <row r="290" spans="1:22">
      <c r="A290" s="74"/>
      <c r="B290" s="75"/>
      <c r="C290" s="75"/>
      <c r="D290" s="75"/>
      <c r="E290" s="75"/>
      <c r="F290" s="80"/>
      <c r="G290" s="80"/>
      <c r="H290" s="75"/>
      <c r="I290" s="82"/>
      <c r="J290" s="82"/>
      <c r="K290" s="82"/>
      <c r="L290" s="82"/>
      <c r="M290" s="82"/>
      <c r="N290" s="82"/>
      <c r="O290" s="82"/>
      <c r="P290" s="60"/>
      <c r="Q290" s="60"/>
      <c r="R290" s="60"/>
      <c r="S290" s="60"/>
      <c r="T290" s="89"/>
      <c r="U290" s="74"/>
      <c r="V290" s="74"/>
    </row>
    <row r="291" spans="1:22">
      <c r="A291" s="74"/>
      <c r="B291" s="75"/>
      <c r="C291" s="75"/>
      <c r="D291" s="75"/>
      <c r="E291" s="75"/>
      <c r="F291" s="80"/>
      <c r="G291" s="80"/>
      <c r="H291" s="75"/>
      <c r="I291" s="82"/>
      <c r="J291" s="82"/>
      <c r="K291" s="82"/>
      <c r="L291" s="82"/>
      <c r="M291" s="82"/>
      <c r="N291" s="82"/>
      <c r="O291" s="82"/>
      <c r="P291" s="60"/>
      <c r="Q291" s="60"/>
      <c r="R291" s="60"/>
      <c r="S291" s="60"/>
      <c r="T291" s="89"/>
      <c r="U291" s="74"/>
      <c r="V291" s="74"/>
    </row>
    <row r="292" spans="1:22">
      <c r="A292" s="74"/>
      <c r="B292" s="75"/>
      <c r="C292" s="75"/>
      <c r="D292" s="75"/>
      <c r="E292" s="75"/>
      <c r="F292" s="80"/>
      <c r="G292" s="80"/>
      <c r="H292" s="75"/>
      <c r="I292" s="82"/>
      <c r="J292" s="82"/>
      <c r="K292" s="82"/>
      <c r="L292" s="82"/>
      <c r="M292" s="82"/>
      <c r="N292" s="82"/>
      <c r="O292" s="82"/>
      <c r="P292" s="60"/>
      <c r="Q292" s="60"/>
      <c r="R292" s="60"/>
      <c r="S292" s="60"/>
      <c r="T292" s="89"/>
      <c r="U292" s="74"/>
      <c r="V292" s="74"/>
    </row>
    <row r="293" spans="1:22">
      <c r="A293" s="74"/>
      <c r="B293" s="75"/>
      <c r="C293" s="75"/>
      <c r="D293" s="75"/>
      <c r="E293" s="75"/>
      <c r="F293" s="80"/>
      <c r="G293" s="80"/>
      <c r="H293" s="75"/>
      <c r="I293" s="82"/>
      <c r="J293" s="82"/>
      <c r="K293" s="82"/>
      <c r="L293" s="82"/>
      <c r="M293" s="82"/>
      <c r="N293" s="82"/>
      <c r="O293" s="82"/>
      <c r="P293" s="60"/>
      <c r="Q293" s="60"/>
      <c r="R293" s="60"/>
      <c r="S293" s="60"/>
      <c r="T293" s="89"/>
      <c r="U293" s="74"/>
      <c r="V293" s="74"/>
    </row>
    <row r="294" spans="1:22">
      <c r="A294" s="74"/>
      <c r="B294" s="75"/>
      <c r="C294" s="75"/>
      <c r="D294" s="75"/>
      <c r="E294" s="75"/>
      <c r="F294" s="80"/>
      <c r="G294" s="80"/>
      <c r="H294" s="75"/>
      <c r="I294" s="82"/>
      <c r="J294" s="82"/>
      <c r="K294" s="82"/>
      <c r="L294" s="82"/>
      <c r="M294" s="82"/>
      <c r="N294" s="82"/>
      <c r="O294" s="82"/>
      <c r="P294" s="60"/>
      <c r="Q294" s="60"/>
      <c r="R294" s="60"/>
      <c r="S294" s="60"/>
      <c r="T294" s="89"/>
      <c r="U294" s="74"/>
      <c r="V294" s="74"/>
    </row>
    <row r="295" spans="1:22">
      <c r="A295" s="74"/>
      <c r="B295" s="75"/>
      <c r="C295" s="75"/>
      <c r="D295" s="75"/>
      <c r="E295" s="75"/>
      <c r="F295" s="80"/>
      <c r="G295" s="80"/>
      <c r="H295" s="75"/>
      <c r="I295" s="82"/>
      <c r="J295" s="82"/>
      <c r="K295" s="82"/>
      <c r="L295" s="82"/>
      <c r="M295" s="82"/>
      <c r="N295" s="82"/>
      <c r="O295" s="82"/>
      <c r="P295" s="60"/>
      <c r="Q295" s="60"/>
      <c r="R295" s="60"/>
      <c r="S295" s="60"/>
      <c r="T295" s="89"/>
      <c r="U295" s="74"/>
      <c r="V295" s="74"/>
    </row>
    <row r="296" spans="1:22">
      <c r="A296" s="74"/>
      <c r="B296" s="75"/>
      <c r="C296" s="75"/>
      <c r="D296" s="75"/>
      <c r="E296" s="75"/>
      <c r="F296" s="80"/>
      <c r="G296" s="80"/>
      <c r="H296" s="75"/>
      <c r="I296" s="82"/>
      <c r="J296" s="82"/>
      <c r="K296" s="82"/>
      <c r="L296" s="82"/>
      <c r="M296" s="82"/>
      <c r="N296" s="82"/>
      <c r="O296" s="82"/>
      <c r="P296" s="60"/>
      <c r="Q296" s="60"/>
      <c r="R296" s="60"/>
      <c r="S296" s="60"/>
      <c r="T296" s="89"/>
      <c r="U296" s="74"/>
      <c r="V296" s="74"/>
    </row>
    <row r="297" spans="1:22">
      <c r="A297" s="74"/>
      <c r="B297" s="75"/>
      <c r="C297" s="75"/>
      <c r="D297" s="75"/>
      <c r="E297" s="75"/>
      <c r="F297" s="80"/>
      <c r="G297" s="80"/>
      <c r="H297" s="75"/>
      <c r="I297" s="82"/>
      <c r="J297" s="82"/>
      <c r="K297" s="82"/>
      <c r="L297" s="82"/>
      <c r="M297" s="82"/>
      <c r="N297" s="82"/>
      <c r="O297" s="82"/>
      <c r="P297" s="60"/>
      <c r="Q297" s="60"/>
      <c r="R297" s="60"/>
      <c r="S297" s="60"/>
      <c r="T297" s="89"/>
      <c r="U297" s="74"/>
      <c r="V297" s="74"/>
    </row>
    <row r="298" spans="1:22">
      <c r="A298" s="74"/>
      <c r="B298" s="75"/>
      <c r="C298" s="75"/>
      <c r="D298" s="75"/>
      <c r="E298" s="75"/>
      <c r="F298" s="80"/>
      <c r="G298" s="80"/>
      <c r="H298" s="75"/>
      <c r="I298" s="82"/>
      <c r="J298" s="82"/>
      <c r="K298" s="82"/>
      <c r="L298" s="82"/>
      <c r="M298" s="82"/>
      <c r="N298" s="82"/>
      <c r="O298" s="82"/>
      <c r="P298" s="60"/>
      <c r="Q298" s="60"/>
      <c r="R298" s="60"/>
      <c r="S298" s="60"/>
      <c r="T298" s="89"/>
      <c r="U298" s="74"/>
      <c r="V298" s="74"/>
    </row>
    <row r="299" spans="1:22">
      <c r="A299" s="74"/>
      <c r="B299" s="75"/>
      <c r="C299" s="75"/>
      <c r="D299" s="75"/>
      <c r="E299" s="75"/>
      <c r="F299" s="80"/>
      <c r="G299" s="80"/>
      <c r="H299" s="75"/>
      <c r="I299" s="82"/>
      <c r="J299" s="82"/>
      <c r="K299" s="82"/>
      <c r="L299" s="82"/>
      <c r="M299" s="82"/>
      <c r="N299" s="82"/>
      <c r="O299" s="82"/>
      <c r="P299" s="60"/>
      <c r="Q299" s="60"/>
      <c r="R299" s="60"/>
      <c r="S299" s="60"/>
      <c r="T299" s="89"/>
      <c r="U299" s="74"/>
      <c r="V299" s="74"/>
    </row>
    <row r="300" spans="1:22">
      <c r="A300" s="74"/>
      <c r="B300" s="75"/>
      <c r="C300" s="75"/>
      <c r="D300" s="75"/>
      <c r="E300" s="75"/>
      <c r="F300" s="80"/>
      <c r="G300" s="80"/>
      <c r="H300" s="75"/>
      <c r="I300" s="82"/>
      <c r="J300" s="82"/>
      <c r="K300" s="82"/>
      <c r="L300" s="82"/>
      <c r="M300" s="82"/>
      <c r="N300" s="82"/>
      <c r="O300" s="82"/>
      <c r="P300" s="60"/>
      <c r="Q300" s="60"/>
      <c r="R300" s="60"/>
      <c r="S300" s="60"/>
      <c r="T300" s="89"/>
      <c r="U300" s="74"/>
      <c r="V300" s="74"/>
    </row>
    <row r="301" spans="1:22">
      <c r="A301" s="74"/>
      <c r="B301" s="75"/>
      <c r="C301" s="75"/>
      <c r="D301" s="75"/>
      <c r="E301" s="75"/>
      <c r="F301" s="80"/>
      <c r="G301" s="80"/>
      <c r="H301" s="75"/>
      <c r="I301" s="82"/>
      <c r="J301" s="82"/>
      <c r="K301" s="82"/>
      <c r="L301" s="82"/>
      <c r="M301" s="82"/>
      <c r="N301" s="82"/>
      <c r="O301" s="82"/>
      <c r="P301" s="60"/>
      <c r="Q301" s="60"/>
      <c r="R301" s="60"/>
      <c r="S301" s="60"/>
      <c r="T301" s="89"/>
      <c r="U301" s="74"/>
      <c r="V301" s="74"/>
    </row>
    <row r="302" spans="1:22">
      <c r="A302" s="74"/>
      <c r="B302" s="75"/>
      <c r="C302" s="75"/>
      <c r="D302" s="75"/>
      <c r="E302" s="75"/>
      <c r="F302" s="80"/>
      <c r="G302" s="80"/>
      <c r="H302" s="75"/>
      <c r="I302" s="82"/>
      <c r="J302" s="82"/>
      <c r="K302" s="82"/>
      <c r="L302" s="82"/>
      <c r="M302" s="82"/>
      <c r="N302" s="82"/>
      <c r="O302" s="82"/>
      <c r="P302" s="60"/>
      <c r="Q302" s="60"/>
      <c r="R302" s="60"/>
      <c r="S302" s="60"/>
      <c r="T302" s="89"/>
      <c r="U302" s="74"/>
      <c r="V302" s="74"/>
    </row>
    <row r="303" spans="1:22">
      <c r="A303" s="74"/>
      <c r="B303" s="75"/>
      <c r="C303" s="75"/>
      <c r="D303" s="75"/>
      <c r="E303" s="75"/>
      <c r="F303" s="80"/>
      <c r="G303" s="80"/>
      <c r="H303" s="75"/>
      <c r="I303" s="82"/>
      <c r="J303" s="82"/>
      <c r="K303" s="82"/>
      <c r="L303" s="82"/>
      <c r="M303" s="82"/>
      <c r="N303" s="82"/>
      <c r="O303" s="82"/>
      <c r="P303" s="60"/>
      <c r="Q303" s="60"/>
      <c r="R303" s="60"/>
      <c r="S303" s="60"/>
      <c r="T303" s="89"/>
      <c r="U303" s="74"/>
      <c r="V303" s="74"/>
    </row>
    <row r="304" spans="1:22">
      <c r="A304" s="74"/>
      <c r="B304" s="75"/>
      <c r="C304" s="75"/>
      <c r="D304" s="75"/>
      <c r="E304" s="75"/>
      <c r="F304" s="80"/>
      <c r="G304" s="80"/>
      <c r="H304" s="75"/>
      <c r="I304" s="82"/>
      <c r="J304" s="82"/>
      <c r="K304" s="82"/>
      <c r="L304" s="82"/>
      <c r="M304" s="82"/>
      <c r="N304" s="82"/>
      <c r="O304" s="82"/>
      <c r="P304" s="60"/>
      <c r="Q304" s="60"/>
      <c r="R304" s="60"/>
      <c r="S304" s="60"/>
      <c r="T304" s="89"/>
      <c r="U304" s="74"/>
      <c r="V304" s="74"/>
    </row>
    <row r="305" spans="1:22">
      <c r="A305" s="74"/>
      <c r="B305" s="75"/>
      <c r="C305" s="75"/>
      <c r="D305" s="75"/>
      <c r="E305" s="75"/>
      <c r="F305" s="80"/>
      <c r="G305" s="80"/>
      <c r="H305" s="75"/>
      <c r="I305" s="82"/>
      <c r="J305" s="82"/>
      <c r="K305" s="82"/>
      <c r="L305" s="82"/>
      <c r="M305" s="82"/>
      <c r="N305" s="82"/>
      <c r="O305" s="82"/>
      <c r="P305" s="60"/>
      <c r="Q305" s="60"/>
      <c r="R305" s="60"/>
      <c r="S305" s="60"/>
      <c r="T305" s="89"/>
      <c r="U305" s="74"/>
      <c r="V305" s="74"/>
    </row>
    <row r="306" spans="1:22">
      <c r="A306" s="74"/>
      <c r="B306" s="75"/>
      <c r="C306" s="75"/>
      <c r="D306" s="75"/>
      <c r="E306" s="75"/>
      <c r="F306" s="80"/>
      <c r="G306" s="80"/>
      <c r="H306" s="75"/>
      <c r="I306" s="82"/>
      <c r="J306" s="82"/>
      <c r="K306" s="82"/>
      <c r="L306" s="82"/>
      <c r="M306" s="82"/>
      <c r="N306" s="82"/>
      <c r="O306" s="82"/>
      <c r="P306" s="60"/>
      <c r="Q306" s="60"/>
      <c r="R306" s="60"/>
      <c r="S306" s="60"/>
      <c r="T306" s="89"/>
      <c r="U306" s="74"/>
      <c r="V306" s="74"/>
    </row>
    <row r="307" spans="1:22">
      <c r="A307" s="74"/>
      <c r="B307" s="75"/>
      <c r="C307" s="75"/>
      <c r="D307" s="75"/>
      <c r="E307" s="75"/>
      <c r="F307" s="80"/>
      <c r="G307" s="80"/>
      <c r="H307" s="75"/>
      <c r="I307" s="82"/>
      <c r="J307" s="82"/>
      <c r="K307" s="82"/>
      <c r="L307" s="82"/>
      <c r="M307" s="82"/>
      <c r="N307" s="82"/>
      <c r="O307" s="82"/>
      <c r="P307" s="60"/>
      <c r="Q307" s="60"/>
      <c r="R307" s="60"/>
      <c r="S307" s="60"/>
      <c r="T307" s="89"/>
      <c r="U307" s="74"/>
      <c r="V307" s="74"/>
    </row>
    <row r="308" spans="1:22">
      <c r="A308" s="74"/>
      <c r="B308" s="75"/>
      <c r="C308" s="75"/>
      <c r="D308" s="75"/>
      <c r="E308" s="75"/>
      <c r="F308" s="80"/>
      <c r="G308" s="80"/>
      <c r="H308" s="75"/>
      <c r="I308" s="82"/>
      <c r="J308" s="82"/>
      <c r="K308" s="82"/>
      <c r="L308" s="82"/>
      <c r="M308" s="82"/>
      <c r="N308" s="82"/>
      <c r="O308" s="82"/>
      <c r="P308" s="60"/>
      <c r="Q308" s="60"/>
      <c r="R308" s="60"/>
      <c r="S308" s="60"/>
      <c r="T308" s="89"/>
      <c r="U308" s="74"/>
      <c r="V308" s="74"/>
    </row>
    <row r="309" spans="1:22">
      <c r="A309" s="74"/>
      <c r="B309" s="75"/>
      <c r="C309" s="75"/>
      <c r="D309" s="75"/>
      <c r="E309" s="75"/>
      <c r="F309" s="80"/>
      <c r="G309" s="80"/>
      <c r="H309" s="75"/>
      <c r="I309" s="82"/>
      <c r="J309" s="82"/>
      <c r="K309" s="82"/>
      <c r="L309" s="82"/>
      <c r="M309" s="82"/>
      <c r="N309" s="82"/>
      <c r="O309" s="82"/>
      <c r="P309" s="60"/>
      <c r="Q309" s="60"/>
      <c r="R309" s="60"/>
      <c r="S309" s="60"/>
      <c r="T309" s="89"/>
      <c r="U309" s="74"/>
      <c r="V309" s="74"/>
    </row>
    <row r="310" spans="1:22">
      <c r="A310" s="74"/>
      <c r="B310" s="75"/>
      <c r="C310" s="75"/>
      <c r="D310" s="75"/>
      <c r="E310" s="75"/>
      <c r="F310" s="80"/>
      <c r="G310" s="80"/>
      <c r="H310" s="75"/>
      <c r="I310" s="82"/>
      <c r="J310" s="82"/>
      <c r="K310" s="82"/>
      <c r="L310" s="82"/>
      <c r="M310" s="82"/>
      <c r="N310" s="82"/>
      <c r="O310" s="82"/>
      <c r="P310" s="60"/>
      <c r="Q310" s="60"/>
      <c r="R310" s="60"/>
      <c r="S310" s="60"/>
      <c r="T310" s="89"/>
      <c r="U310" s="74"/>
      <c r="V310" s="74"/>
    </row>
    <row r="311" spans="1:22">
      <c r="A311" s="74"/>
      <c r="B311" s="75"/>
      <c r="C311" s="75"/>
      <c r="D311" s="75"/>
      <c r="E311" s="75"/>
      <c r="F311" s="80"/>
      <c r="G311" s="80"/>
      <c r="H311" s="75"/>
      <c r="I311" s="82"/>
      <c r="J311" s="82"/>
      <c r="K311" s="82"/>
      <c r="L311" s="82"/>
      <c r="M311" s="82"/>
      <c r="N311" s="82"/>
      <c r="O311" s="82"/>
      <c r="P311" s="60"/>
      <c r="Q311" s="60"/>
      <c r="R311" s="60"/>
      <c r="S311" s="60"/>
      <c r="T311" s="89"/>
      <c r="U311" s="74"/>
      <c r="V311" s="74"/>
    </row>
    <row r="312" spans="1:22">
      <c r="A312" s="74"/>
      <c r="B312" s="75"/>
      <c r="C312" s="75"/>
      <c r="D312" s="75"/>
      <c r="E312" s="75"/>
      <c r="F312" s="80"/>
      <c r="G312" s="80"/>
      <c r="H312" s="75"/>
      <c r="I312" s="82"/>
      <c r="J312" s="82"/>
      <c r="K312" s="82"/>
      <c r="L312" s="82"/>
      <c r="M312" s="82"/>
      <c r="N312" s="82"/>
      <c r="O312" s="82"/>
      <c r="P312" s="60"/>
      <c r="Q312" s="60"/>
      <c r="R312" s="60"/>
      <c r="S312" s="60"/>
      <c r="T312" s="89"/>
      <c r="U312" s="74"/>
      <c r="V312" s="74"/>
    </row>
    <row r="313" spans="1:22">
      <c r="A313" s="74"/>
      <c r="B313" s="75"/>
      <c r="C313" s="75"/>
      <c r="D313" s="75"/>
      <c r="E313" s="75"/>
      <c r="F313" s="80"/>
      <c r="G313" s="80"/>
      <c r="H313" s="75"/>
      <c r="I313" s="82"/>
      <c r="J313" s="82"/>
      <c r="K313" s="82"/>
      <c r="L313" s="82"/>
      <c r="M313" s="82"/>
      <c r="N313" s="82"/>
      <c r="O313" s="82"/>
      <c r="P313" s="60"/>
      <c r="Q313" s="60"/>
      <c r="R313" s="60"/>
      <c r="S313" s="60"/>
      <c r="T313" s="89"/>
      <c r="U313" s="74"/>
      <c r="V313" s="74"/>
    </row>
    <row r="314" spans="1:22">
      <c r="A314" s="74"/>
      <c r="B314" s="75"/>
      <c r="C314" s="75"/>
      <c r="D314" s="75"/>
      <c r="E314" s="75"/>
      <c r="F314" s="80"/>
      <c r="G314" s="80"/>
      <c r="H314" s="75"/>
      <c r="I314" s="82"/>
      <c r="J314" s="82"/>
      <c r="K314" s="82"/>
      <c r="L314" s="82"/>
      <c r="M314" s="82"/>
      <c r="N314" s="82"/>
      <c r="O314" s="82"/>
      <c r="P314" s="60"/>
      <c r="Q314" s="60"/>
      <c r="R314" s="60"/>
      <c r="S314" s="60"/>
      <c r="T314" s="89"/>
      <c r="U314" s="74"/>
      <c r="V314" s="74"/>
    </row>
    <row r="315" spans="1:22">
      <c r="A315" s="74"/>
      <c r="B315" s="75"/>
      <c r="C315" s="75"/>
      <c r="D315" s="75"/>
      <c r="E315" s="75"/>
      <c r="F315" s="80"/>
      <c r="G315" s="80"/>
      <c r="H315" s="75"/>
      <c r="I315" s="82"/>
      <c r="J315" s="82"/>
      <c r="K315" s="82"/>
      <c r="L315" s="82"/>
      <c r="M315" s="82"/>
      <c r="N315" s="82"/>
      <c r="O315" s="82"/>
      <c r="P315" s="60"/>
      <c r="Q315" s="60"/>
      <c r="R315" s="60"/>
      <c r="S315" s="60"/>
      <c r="T315" s="89"/>
      <c r="U315" s="74"/>
      <c r="V315" s="74"/>
    </row>
    <row r="316" spans="1:22">
      <c r="A316" s="74"/>
      <c r="B316" s="75"/>
      <c r="C316" s="75"/>
      <c r="D316" s="75"/>
      <c r="E316" s="75"/>
      <c r="F316" s="80"/>
      <c r="G316" s="80"/>
      <c r="H316" s="75"/>
      <c r="I316" s="82"/>
      <c r="J316" s="82"/>
      <c r="K316" s="82"/>
      <c r="L316" s="82"/>
      <c r="M316" s="82"/>
      <c r="N316" s="82"/>
      <c r="O316" s="82"/>
      <c r="P316" s="60"/>
      <c r="Q316" s="60"/>
      <c r="R316" s="60"/>
      <c r="S316" s="60"/>
      <c r="T316" s="89"/>
      <c r="U316" s="74"/>
      <c r="V316" s="74"/>
    </row>
    <row r="317" spans="1:22">
      <c r="A317" s="74"/>
      <c r="B317" s="75"/>
      <c r="C317" s="75"/>
      <c r="D317" s="75"/>
      <c r="E317" s="75"/>
      <c r="F317" s="80"/>
      <c r="G317" s="80"/>
      <c r="H317" s="75"/>
      <c r="I317" s="82"/>
      <c r="J317" s="82"/>
      <c r="K317" s="82"/>
      <c r="L317" s="82"/>
      <c r="M317" s="82"/>
      <c r="N317" s="82"/>
      <c r="O317" s="82"/>
      <c r="P317" s="60"/>
      <c r="Q317" s="60"/>
      <c r="R317" s="60"/>
      <c r="S317" s="60"/>
      <c r="T317" s="89"/>
      <c r="U317" s="74"/>
      <c r="V317" s="74"/>
    </row>
    <row r="318" spans="1:22">
      <c r="A318" s="74"/>
      <c r="B318" s="75"/>
      <c r="C318" s="75"/>
      <c r="D318" s="75"/>
      <c r="E318" s="75"/>
      <c r="F318" s="80"/>
      <c r="G318" s="80"/>
      <c r="H318" s="75"/>
      <c r="I318" s="82"/>
      <c r="J318" s="82"/>
      <c r="K318" s="82"/>
      <c r="L318" s="82"/>
      <c r="M318" s="82"/>
      <c r="N318" s="82"/>
      <c r="O318" s="82"/>
      <c r="P318" s="60"/>
      <c r="Q318" s="60"/>
      <c r="R318" s="60"/>
      <c r="S318" s="60"/>
      <c r="T318" s="89"/>
      <c r="U318" s="74"/>
      <c r="V318" s="74"/>
    </row>
    <row r="319" spans="1:22">
      <c r="A319" s="74"/>
      <c r="B319" s="75"/>
      <c r="C319" s="75"/>
      <c r="D319" s="75"/>
      <c r="E319" s="75"/>
      <c r="F319" s="80"/>
      <c r="G319" s="80"/>
      <c r="H319" s="75"/>
      <c r="I319" s="82"/>
      <c r="J319" s="82"/>
      <c r="K319" s="82"/>
      <c r="L319" s="82"/>
      <c r="M319" s="82"/>
      <c r="N319" s="82"/>
      <c r="O319" s="82"/>
      <c r="P319" s="60"/>
      <c r="Q319" s="60"/>
      <c r="R319" s="60"/>
      <c r="S319" s="60"/>
      <c r="T319" s="89"/>
      <c r="U319" s="74"/>
      <c r="V319" s="74"/>
    </row>
    <row r="320" spans="1:22">
      <c r="A320" s="74"/>
      <c r="B320" s="75"/>
      <c r="C320" s="75"/>
      <c r="D320" s="75"/>
      <c r="E320" s="75"/>
      <c r="F320" s="80"/>
      <c r="G320" s="80"/>
      <c r="H320" s="75"/>
      <c r="I320" s="82"/>
      <c r="J320" s="82"/>
      <c r="K320" s="82"/>
      <c r="L320" s="82"/>
      <c r="M320" s="82"/>
      <c r="N320" s="82"/>
      <c r="O320" s="82"/>
      <c r="P320" s="60"/>
      <c r="Q320" s="60"/>
      <c r="R320" s="60"/>
      <c r="S320" s="60"/>
      <c r="T320" s="89"/>
      <c r="U320" s="74"/>
      <c r="V320" s="74"/>
    </row>
    <row r="321" spans="1:22">
      <c r="A321" s="74"/>
      <c r="B321" s="75"/>
      <c r="C321" s="75"/>
      <c r="D321" s="75"/>
      <c r="E321" s="75"/>
      <c r="F321" s="80"/>
      <c r="G321" s="80"/>
      <c r="H321" s="75"/>
      <c r="I321" s="82"/>
      <c r="J321" s="82"/>
      <c r="K321" s="82"/>
      <c r="L321" s="82"/>
      <c r="M321" s="82"/>
      <c r="N321" s="82"/>
      <c r="O321" s="82"/>
      <c r="P321" s="60"/>
      <c r="Q321" s="60"/>
      <c r="R321" s="60"/>
      <c r="S321" s="60"/>
      <c r="T321" s="89"/>
      <c r="U321" s="74"/>
      <c r="V321" s="74"/>
    </row>
    <row r="322" spans="1:22">
      <c r="A322" s="74"/>
      <c r="B322" s="75"/>
      <c r="C322" s="75"/>
      <c r="D322" s="75"/>
      <c r="E322" s="75"/>
      <c r="F322" s="80"/>
      <c r="G322" s="80"/>
      <c r="H322" s="75"/>
      <c r="I322" s="82"/>
      <c r="J322" s="82"/>
      <c r="K322" s="82"/>
      <c r="L322" s="82"/>
      <c r="M322" s="82"/>
      <c r="N322" s="82"/>
      <c r="O322" s="82"/>
      <c r="P322" s="60"/>
      <c r="Q322" s="60"/>
      <c r="R322" s="60"/>
      <c r="S322" s="60"/>
      <c r="T322" s="89"/>
      <c r="U322" s="74"/>
      <c r="V322" s="74"/>
    </row>
    <row r="323" spans="1:22">
      <c r="A323" s="74"/>
      <c r="B323" s="75"/>
      <c r="C323" s="75"/>
      <c r="D323" s="75"/>
      <c r="E323" s="75"/>
      <c r="F323" s="80"/>
      <c r="G323" s="80"/>
      <c r="H323" s="75"/>
      <c r="I323" s="82"/>
      <c r="J323" s="82"/>
      <c r="K323" s="82"/>
      <c r="L323" s="82"/>
      <c r="M323" s="82"/>
      <c r="N323" s="82"/>
      <c r="O323" s="82"/>
      <c r="P323" s="60"/>
      <c r="Q323" s="60"/>
      <c r="R323" s="60"/>
      <c r="S323" s="60"/>
      <c r="T323" s="89"/>
      <c r="U323" s="74"/>
      <c r="V323" s="74"/>
    </row>
    <row r="324" spans="1:22">
      <c r="A324" s="74"/>
      <c r="B324" s="75"/>
      <c r="C324" s="75"/>
      <c r="D324" s="75"/>
      <c r="E324" s="75"/>
      <c r="F324" s="80"/>
      <c r="G324" s="80"/>
      <c r="H324" s="75"/>
      <c r="I324" s="82"/>
      <c r="J324" s="82"/>
      <c r="K324" s="82"/>
      <c r="L324" s="82"/>
      <c r="M324" s="82"/>
      <c r="N324" s="82"/>
      <c r="O324" s="82"/>
      <c r="P324" s="60"/>
      <c r="Q324" s="60"/>
      <c r="R324" s="60"/>
      <c r="S324" s="60"/>
      <c r="T324" s="89"/>
      <c r="U324" s="74"/>
      <c r="V324" s="74"/>
    </row>
    <row r="325" spans="1:22">
      <c r="A325" s="74"/>
      <c r="B325" s="75"/>
      <c r="C325" s="75"/>
      <c r="D325" s="75"/>
      <c r="E325" s="75"/>
      <c r="F325" s="80"/>
      <c r="G325" s="80"/>
      <c r="H325" s="75"/>
      <c r="I325" s="82"/>
      <c r="J325" s="82"/>
      <c r="K325" s="82"/>
      <c r="L325" s="82"/>
      <c r="M325" s="82"/>
      <c r="N325" s="82"/>
      <c r="O325" s="82"/>
      <c r="P325" s="60"/>
      <c r="Q325" s="60"/>
      <c r="R325" s="60"/>
      <c r="S325" s="60"/>
      <c r="T325" s="89"/>
      <c r="U325" s="74"/>
      <c r="V325" s="74"/>
    </row>
    <row r="326" spans="1:22">
      <c r="A326" s="74"/>
      <c r="B326" s="75"/>
      <c r="C326" s="75"/>
      <c r="D326" s="75"/>
      <c r="E326" s="75"/>
      <c r="F326" s="80"/>
      <c r="G326" s="80"/>
      <c r="H326" s="75"/>
      <c r="I326" s="82"/>
      <c r="J326" s="82"/>
      <c r="K326" s="82"/>
      <c r="L326" s="82"/>
      <c r="M326" s="82"/>
      <c r="N326" s="82"/>
      <c r="O326" s="82"/>
      <c r="P326" s="60"/>
      <c r="Q326" s="60"/>
      <c r="R326" s="60"/>
      <c r="S326" s="60"/>
      <c r="T326" s="89"/>
      <c r="U326" s="74"/>
      <c r="V326" s="74"/>
    </row>
    <row r="327" spans="1:22">
      <c r="A327" s="74"/>
      <c r="B327" s="75"/>
      <c r="C327" s="75"/>
      <c r="D327" s="75"/>
      <c r="E327" s="75"/>
      <c r="F327" s="80"/>
      <c r="G327" s="80"/>
      <c r="H327" s="75"/>
      <c r="I327" s="82"/>
      <c r="J327" s="82"/>
      <c r="K327" s="82"/>
      <c r="L327" s="82"/>
      <c r="M327" s="82"/>
      <c r="N327" s="82"/>
      <c r="O327" s="82"/>
      <c r="P327" s="60"/>
      <c r="Q327" s="60"/>
      <c r="R327" s="60"/>
      <c r="S327" s="60"/>
      <c r="T327" s="89"/>
      <c r="U327" s="74"/>
      <c r="V327" s="74"/>
    </row>
    <row r="328" spans="1:22">
      <c r="A328" s="74"/>
      <c r="B328" s="75"/>
      <c r="C328" s="75"/>
      <c r="D328" s="75"/>
      <c r="E328" s="75"/>
      <c r="F328" s="80"/>
      <c r="G328" s="80"/>
      <c r="H328" s="75"/>
      <c r="I328" s="82"/>
      <c r="J328" s="82"/>
      <c r="K328" s="82"/>
      <c r="L328" s="82"/>
      <c r="M328" s="82"/>
      <c r="N328" s="82"/>
      <c r="O328" s="82"/>
      <c r="P328" s="60"/>
      <c r="Q328" s="60"/>
      <c r="R328" s="60"/>
      <c r="S328" s="60"/>
      <c r="T328" s="89"/>
      <c r="U328" s="74"/>
      <c r="V328" s="74"/>
    </row>
    <row r="329" spans="1:22">
      <c r="A329" s="74"/>
      <c r="B329" s="75"/>
      <c r="C329" s="75"/>
      <c r="D329" s="75"/>
      <c r="E329" s="75"/>
      <c r="F329" s="80"/>
      <c r="G329" s="80"/>
      <c r="H329" s="75"/>
      <c r="I329" s="82"/>
      <c r="J329" s="82"/>
      <c r="K329" s="82"/>
      <c r="L329" s="82"/>
      <c r="M329" s="82"/>
      <c r="N329" s="82"/>
      <c r="O329" s="82"/>
      <c r="P329" s="60"/>
      <c r="Q329" s="60"/>
      <c r="R329" s="60"/>
      <c r="S329" s="60"/>
      <c r="T329" s="89"/>
      <c r="U329" s="74"/>
      <c r="V329" s="74"/>
    </row>
    <row r="330" spans="1:22">
      <c r="A330" s="74"/>
      <c r="B330" s="75"/>
      <c r="C330" s="75"/>
      <c r="D330" s="75"/>
      <c r="E330" s="75"/>
      <c r="F330" s="80"/>
      <c r="G330" s="80"/>
      <c r="H330" s="75"/>
      <c r="I330" s="82"/>
      <c r="J330" s="82"/>
      <c r="K330" s="82"/>
      <c r="L330" s="82"/>
      <c r="M330" s="82"/>
      <c r="N330" s="82"/>
      <c r="O330" s="82"/>
      <c r="P330" s="60"/>
      <c r="Q330" s="60"/>
      <c r="R330" s="60"/>
      <c r="S330" s="60"/>
      <c r="T330" s="89"/>
      <c r="U330" s="74"/>
      <c r="V330" s="74"/>
    </row>
    <row r="331" spans="1:22">
      <c r="A331" s="74"/>
      <c r="B331" s="75"/>
      <c r="C331" s="75"/>
      <c r="D331" s="75"/>
      <c r="E331" s="75"/>
      <c r="F331" s="80"/>
      <c r="G331" s="80"/>
      <c r="H331" s="75"/>
      <c r="I331" s="82"/>
      <c r="J331" s="82"/>
      <c r="K331" s="82"/>
      <c r="L331" s="82"/>
      <c r="M331" s="82"/>
      <c r="N331" s="82"/>
      <c r="O331" s="82"/>
      <c r="P331" s="60"/>
      <c r="Q331" s="60"/>
      <c r="R331" s="60"/>
      <c r="S331" s="60"/>
      <c r="T331" s="89"/>
      <c r="U331" s="74"/>
      <c r="V331" s="74"/>
    </row>
    <row r="332" spans="1:22">
      <c r="A332" s="74"/>
      <c r="B332" s="75"/>
      <c r="C332" s="75"/>
      <c r="D332" s="75"/>
      <c r="E332" s="75"/>
      <c r="F332" s="80"/>
      <c r="G332" s="80"/>
      <c r="H332" s="75"/>
      <c r="I332" s="82"/>
      <c r="J332" s="82"/>
      <c r="K332" s="82"/>
      <c r="L332" s="82"/>
      <c r="M332" s="82"/>
      <c r="N332" s="82"/>
      <c r="O332" s="82"/>
      <c r="P332" s="60"/>
      <c r="Q332" s="60"/>
      <c r="R332" s="60"/>
      <c r="S332" s="60"/>
      <c r="T332" s="89"/>
      <c r="U332" s="74"/>
      <c r="V332" s="74"/>
    </row>
    <row r="333" spans="1:22">
      <c r="A333" s="74"/>
      <c r="B333" s="75"/>
      <c r="C333" s="75"/>
      <c r="D333" s="75"/>
      <c r="E333" s="75"/>
      <c r="F333" s="80"/>
      <c r="G333" s="80"/>
      <c r="H333" s="75"/>
      <c r="I333" s="82"/>
      <c r="J333" s="82"/>
      <c r="K333" s="82"/>
      <c r="L333" s="82"/>
      <c r="M333" s="82"/>
      <c r="N333" s="82"/>
      <c r="O333" s="82"/>
      <c r="P333" s="60"/>
      <c r="Q333" s="60"/>
      <c r="R333" s="60"/>
      <c r="S333" s="60"/>
      <c r="T333" s="89"/>
      <c r="U333" s="74"/>
      <c r="V333" s="74"/>
    </row>
    <row r="334" spans="1:22">
      <c r="A334" s="74"/>
      <c r="B334" s="75"/>
      <c r="C334" s="75"/>
      <c r="D334" s="75"/>
      <c r="E334" s="75"/>
      <c r="F334" s="80"/>
      <c r="G334" s="80"/>
      <c r="H334" s="75"/>
      <c r="I334" s="82"/>
      <c r="J334" s="82"/>
      <c r="K334" s="82"/>
      <c r="L334" s="82"/>
      <c r="M334" s="82"/>
      <c r="N334" s="82"/>
      <c r="O334" s="82"/>
      <c r="P334" s="60"/>
      <c r="Q334" s="60"/>
      <c r="R334" s="60"/>
      <c r="S334" s="60"/>
      <c r="T334" s="89"/>
      <c r="U334" s="74"/>
      <c r="V334" s="74"/>
    </row>
    <row r="335" spans="1:22">
      <c r="A335" s="74"/>
      <c r="B335" s="75"/>
      <c r="C335" s="75"/>
      <c r="D335" s="75"/>
      <c r="E335" s="75"/>
      <c r="F335" s="80"/>
      <c r="G335" s="80"/>
      <c r="H335" s="75"/>
      <c r="I335" s="82"/>
      <c r="J335" s="82"/>
      <c r="K335" s="82"/>
      <c r="L335" s="82"/>
      <c r="M335" s="82"/>
      <c r="N335" s="82"/>
      <c r="O335" s="82"/>
      <c r="P335" s="60"/>
      <c r="Q335" s="60"/>
      <c r="R335" s="60"/>
      <c r="S335" s="60"/>
      <c r="T335" s="89"/>
      <c r="U335" s="74"/>
      <c r="V335" s="74"/>
    </row>
    <row r="336" spans="1:22">
      <c r="A336" s="74"/>
      <c r="B336" s="75"/>
      <c r="C336" s="75"/>
      <c r="D336" s="75"/>
      <c r="E336" s="75"/>
      <c r="F336" s="80"/>
      <c r="G336" s="80"/>
      <c r="H336" s="75"/>
      <c r="I336" s="82"/>
      <c r="J336" s="82"/>
      <c r="K336" s="82"/>
      <c r="L336" s="82"/>
      <c r="M336" s="82"/>
      <c r="N336" s="82"/>
      <c r="O336" s="82"/>
      <c r="P336" s="60"/>
      <c r="Q336" s="60"/>
      <c r="R336" s="60"/>
      <c r="S336" s="60"/>
      <c r="T336" s="89"/>
      <c r="U336" s="74"/>
      <c r="V336" s="74"/>
    </row>
    <row r="337" spans="1:22">
      <c r="A337" s="74"/>
      <c r="B337" s="75"/>
      <c r="C337" s="75"/>
      <c r="D337" s="75"/>
      <c r="E337" s="75"/>
      <c r="F337" s="80"/>
      <c r="G337" s="80"/>
      <c r="H337" s="75"/>
      <c r="I337" s="82"/>
      <c r="J337" s="82"/>
      <c r="K337" s="82"/>
      <c r="L337" s="82"/>
      <c r="M337" s="82"/>
      <c r="N337" s="82"/>
      <c r="O337" s="82"/>
      <c r="P337" s="60"/>
      <c r="Q337" s="60"/>
      <c r="R337" s="60"/>
      <c r="S337" s="60"/>
      <c r="T337" s="89"/>
      <c r="U337" s="74"/>
      <c r="V337" s="74"/>
    </row>
    <row r="338" spans="1:22">
      <c r="A338" s="74"/>
      <c r="B338" s="75"/>
      <c r="C338" s="75"/>
      <c r="D338" s="75"/>
      <c r="E338" s="75"/>
      <c r="F338" s="80"/>
      <c r="G338" s="80"/>
      <c r="H338" s="75"/>
      <c r="I338" s="82"/>
      <c r="J338" s="82"/>
      <c r="K338" s="82"/>
      <c r="L338" s="82"/>
      <c r="M338" s="82"/>
      <c r="N338" s="82"/>
      <c r="O338" s="82"/>
      <c r="P338" s="60"/>
      <c r="Q338" s="60"/>
      <c r="R338" s="60"/>
      <c r="S338" s="60"/>
      <c r="T338" s="89"/>
      <c r="U338" s="74"/>
      <c r="V338" s="74"/>
    </row>
    <row r="339" spans="1:22">
      <c r="A339" s="74"/>
      <c r="B339" s="75"/>
      <c r="C339" s="75"/>
      <c r="D339" s="75"/>
      <c r="E339" s="75"/>
      <c r="F339" s="80"/>
      <c r="G339" s="80"/>
      <c r="H339" s="75"/>
      <c r="I339" s="82"/>
      <c r="J339" s="82"/>
      <c r="K339" s="82"/>
      <c r="L339" s="82"/>
      <c r="M339" s="82"/>
      <c r="N339" s="82"/>
      <c r="O339" s="82"/>
      <c r="P339" s="60"/>
      <c r="Q339" s="60"/>
      <c r="R339" s="60"/>
      <c r="S339" s="60"/>
      <c r="T339" s="89"/>
      <c r="U339" s="74"/>
      <c r="V339" s="74"/>
    </row>
    <row r="340" spans="1:22">
      <c r="A340" s="74"/>
      <c r="B340" s="75"/>
      <c r="C340" s="75"/>
      <c r="D340" s="75"/>
      <c r="E340" s="75"/>
      <c r="F340" s="80"/>
      <c r="G340" s="80"/>
      <c r="H340" s="75"/>
      <c r="I340" s="82"/>
      <c r="J340" s="82"/>
      <c r="K340" s="82"/>
      <c r="L340" s="82"/>
      <c r="M340" s="82"/>
      <c r="N340" s="82"/>
      <c r="O340" s="82"/>
      <c r="P340" s="60"/>
      <c r="Q340" s="60"/>
      <c r="R340" s="60"/>
      <c r="S340" s="60"/>
      <c r="T340" s="89"/>
      <c r="U340" s="74"/>
      <c r="V340" s="74"/>
    </row>
    <row r="341" spans="1:22">
      <c r="A341" s="74"/>
      <c r="B341" s="75"/>
      <c r="C341" s="75"/>
      <c r="D341" s="75"/>
      <c r="E341" s="75"/>
      <c r="F341" s="80"/>
      <c r="G341" s="80"/>
      <c r="H341" s="75"/>
      <c r="I341" s="82"/>
      <c r="J341" s="82"/>
      <c r="K341" s="82"/>
      <c r="L341" s="82"/>
      <c r="M341" s="82"/>
      <c r="N341" s="82"/>
      <c r="O341" s="82"/>
      <c r="P341" s="60"/>
      <c r="Q341" s="60"/>
      <c r="R341" s="60"/>
      <c r="S341" s="60"/>
      <c r="T341" s="89"/>
      <c r="U341" s="74"/>
      <c r="V341" s="74"/>
    </row>
    <row r="342" spans="1:22">
      <c r="A342" s="74"/>
      <c r="B342" s="75"/>
      <c r="C342" s="75"/>
      <c r="D342" s="75"/>
      <c r="E342" s="75"/>
      <c r="F342" s="80"/>
      <c r="G342" s="80"/>
      <c r="H342" s="75"/>
      <c r="I342" s="82"/>
      <c r="J342" s="82"/>
      <c r="K342" s="82"/>
      <c r="L342" s="82"/>
      <c r="M342" s="82"/>
      <c r="N342" s="82"/>
      <c r="O342" s="82"/>
      <c r="P342" s="60"/>
      <c r="Q342" s="60"/>
      <c r="R342" s="60"/>
      <c r="S342" s="60"/>
      <c r="T342" s="89"/>
      <c r="U342" s="74"/>
      <c r="V342" s="74"/>
    </row>
    <row r="343" spans="1:22">
      <c r="A343" s="74"/>
      <c r="B343" s="75"/>
      <c r="C343" s="75"/>
      <c r="D343" s="75"/>
      <c r="E343" s="75"/>
      <c r="F343" s="80"/>
      <c r="G343" s="80"/>
      <c r="H343" s="75"/>
      <c r="I343" s="82"/>
      <c r="J343" s="82"/>
      <c r="K343" s="82"/>
      <c r="L343" s="82"/>
      <c r="M343" s="82"/>
      <c r="N343" s="82"/>
      <c r="O343" s="82"/>
      <c r="P343" s="60"/>
      <c r="Q343" s="60"/>
      <c r="R343" s="60"/>
      <c r="S343" s="60"/>
      <c r="T343" s="89"/>
      <c r="U343" s="74"/>
      <c r="V343" s="74"/>
    </row>
    <row r="344" spans="1:22">
      <c r="A344" s="74"/>
      <c r="B344" s="75"/>
      <c r="C344" s="75"/>
      <c r="D344" s="75"/>
      <c r="E344" s="75"/>
      <c r="F344" s="80"/>
      <c r="G344" s="80"/>
      <c r="H344" s="75"/>
      <c r="I344" s="82"/>
      <c r="J344" s="82"/>
      <c r="K344" s="82"/>
      <c r="L344" s="82"/>
      <c r="M344" s="82"/>
      <c r="N344" s="82"/>
      <c r="O344" s="82"/>
      <c r="P344" s="60"/>
      <c r="Q344" s="60"/>
      <c r="R344" s="60"/>
      <c r="S344" s="60"/>
      <c r="T344" s="89"/>
      <c r="U344" s="74"/>
      <c r="V344" s="74"/>
    </row>
    <row r="345" spans="1:22">
      <c r="A345" s="74"/>
      <c r="B345" s="75"/>
      <c r="C345" s="75"/>
      <c r="D345" s="75"/>
      <c r="E345" s="75"/>
      <c r="F345" s="80"/>
      <c r="G345" s="80"/>
      <c r="H345" s="75"/>
      <c r="I345" s="82"/>
      <c r="J345" s="82"/>
      <c r="K345" s="82"/>
      <c r="L345" s="82"/>
      <c r="M345" s="82"/>
      <c r="N345" s="82"/>
      <c r="O345" s="82"/>
      <c r="P345" s="60"/>
      <c r="Q345" s="60"/>
      <c r="R345" s="60"/>
      <c r="S345" s="60"/>
      <c r="T345" s="89"/>
      <c r="U345" s="74"/>
      <c r="V345" s="74"/>
    </row>
    <row r="346" spans="1:22">
      <c r="A346" s="74"/>
      <c r="B346" s="75"/>
      <c r="C346" s="75"/>
      <c r="D346" s="75"/>
      <c r="E346" s="75"/>
      <c r="F346" s="80"/>
      <c r="G346" s="80"/>
      <c r="H346" s="75"/>
      <c r="I346" s="82"/>
      <c r="J346" s="82"/>
      <c r="K346" s="82"/>
      <c r="L346" s="82"/>
      <c r="M346" s="82"/>
      <c r="N346" s="82"/>
      <c r="O346" s="82"/>
      <c r="P346" s="60"/>
      <c r="Q346" s="60"/>
      <c r="R346" s="60"/>
      <c r="S346" s="60"/>
      <c r="T346" s="89"/>
      <c r="U346" s="74"/>
      <c r="V346" s="74"/>
    </row>
    <row r="347" spans="1:22">
      <c r="A347" s="74"/>
      <c r="B347" s="75"/>
      <c r="C347" s="75"/>
      <c r="D347" s="75"/>
      <c r="E347" s="75"/>
      <c r="F347" s="80"/>
      <c r="G347" s="80"/>
      <c r="H347" s="75"/>
      <c r="I347" s="82"/>
      <c r="J347" s="82"/>
      <c r="K347" s="82"/>
      <c r="L347" s="82"/>
      <c r="M347" s="82"/>
      <c r="N347" s="82"/>
      <c r="O347" s="82"/>
      <c r="P347" s="60"/>
      <c r="Q347" s="60"/>
      <c r="R347" s="60"/>
      <c r="S347" s="60"/>
      <c r="T347" s="89"/>
      <c r="U347" s="74"/>
      <c r="V347" s="74"/>
    </row>
    <row r="348" spans="1:22">
      <c r="A348" s="74"/>
      <c r="B348" s="75"/>
      <c r="C348" s="75"/>
      <c r="D348" s="75"/>
      <c r="E348" s="75"/>
      <c r="F348" s="80"/>
      <c r="G348" s="80"/>
      <c r="H348" s="75"/>
      <c r="I348" s="82"/>
      <c r="J348" s="82"/>
      <c r="K348" s="82"/>
      <c r="L348" s="82"/>
      <c r="M348" s="82"/>
      <c r="N348" s="82"/>
      <c r="O348" s="82"/>
      <c r="P348" s="60"/>
      <c r="Q348" s="60"/>
      <c r="R348" s="60"/>
      <c r="S348" s="60"/>
      <c r="T348" s="89"/>
      <c r="U348" s="74"/>
      <c r="V348" s="74"/>
    </row>
    <row r="349" spans="1:22">
      <c r="A349" s="74"/>
      <c r="B349" s="75"/>
      <c r="C349" s="75"/>
      <c r="D349" s="75"/>
      <c r="E349" s="75"/>
      <c r="F349" s="80"/>
      <c r="G349" s="80"/>
      <c r="H349" s="75"/>
      <c r="I349" s="82"/>
      <c r="J349" s="82"/>
      <c r="K349" s="82"/>
      <c r="L349" s="82"/>
      <c r="M349" s="82"/>
      <c r="N349" s="82"/>
      <c r="O349" s="82"/>
      <c r="P349" s="60"/>
      <c r="Q349" s="60"/>
      <c r="R349" s="60"/>
      <c r="S349" s="60"/>
      <c r="T349" s="89"/>
      <c r="U349" s="74"/>
      <c r="V349" s="74"/>
    </row>
    <row r="350" spans="1:22">
      <c r="A350" s="74"/>
      <c r="B350" s="75"/>
      <c r="C350" s="75"/>
      <c r="D350" s="75"/>
      <c r="E350" s="75"/>
      <c r="F350" s="80"/>
      <c r="G350" s="80"/>
      <c r="H350" s="75"/>
      <c r="I350" s="82"/>
      <c r="J350" s="82"/>
      <c r="K350" s="82"/>
      <c r="L350" s="82"/>
      <c r="M350" s="82"/>
      <c r="N350" s="82"/>
      <c r="O350" s="82"/>
      <c r="P350" s="60"/>
      <c r="Q350" s="60"/>
      <c r="R350" s="60"/>
      <c r="S350" s="60"/>
      <c r="T350" s="89"/>
      <c r="U350" s="74"/>
      <c r="V350" s="74"/>
    </row>
    <row r="351" spans="1:22">
      <c r="A351" s="74"/>
      <c r="B351" s="75"/>
      <c r="C351" s="75"/>
      <c r="D351" s="75"/>
      <c r="E351" s="75"/>
      <c r="F351" s="80"/>
      <c r="G351" s="80"/>
      <c r="H351" s="75"/>
      <c r="I351" s="82"/>
      <c r="J351" s="82"/>
      <c r="K351" s="82"/>
      <c r="L351" s="82"/>
      <c r="M351" s="82"/>
      <c r="N351" s="82"/>
      <c r="O351" s="82"/>
      <c r="P351" s="60"/>
      <c r="Q351" s="60"/>
      <c r="R351" s="60"/>
      <c r="S351" s="60"/>
      <c r="T351" s="89"/>
      <c r="U351" s="74"/>
      <c r="V351" s="74"/>
    </row>
    <row r="352" spans="1:22">
      <c r="A352" s="74"/>
      <c r="B352" s="75"/>
      <c r="C352" s="75"/>
      <c r="D352" s="75"/>
      <c r="E352" s="75"/>
      <c r="F352" s="80"/>
      <c r="G352" s="80"/>
      <c r="H352" s="75"/>
      <c r="I352" s="82"/>
      <c r="J352" s="82"/>
      <c r="K352" s="82"/>
      <c r="L352" s="82"/>
      <c r="M352" s="82"/>
      <c r="N352" s="82"/>
      <c r="O352" s="82"/>
      <c r="P352" s="60"/>
      <c r="Q352" s="60"/>
      <c r="R352" s="60"/>
      <c r="S352" s="60"/>
      <c r="T352" s="89"/>
      <c r="U352" s="74"/>
      <c r="V352" s="74"/>
    </row>
    <row r="353" spans="1:22">
      <c r="A353" s="74"/>
      <c r="B353" s="75"/>
      <c r="C353" s="75"/>
      <c r="D353" s="75"/>
      <c r="E353" s="75"/>
      <c r="F353" s="80"/>
      <c r="G353" s="80"/>
      <c r="H353" s="75"/>
      <c r="I353" s="82"/>
      <c r="J353" s="82"/>
      <c r="K353" s="82"/>
      <c r="L353" s="82"/>
      <c r="M353" s="82"/>
      <c r="N353" s="82"/>
      <c r="O353" s="82"/>
      <c r="P353" s="60"/>
      <c r="Q353" s="60"/>
      <c r="R353" s="60"/>
      <c r="S353" s="60"/>
      <c r="T353" s="89"/>
      <c r="U353" s="74"/>
      <c r="V353" s="74"/>
    </row>
  </sheetData>
  <mergeCells count="7">
    <mergeCell ref="Q8:R8"/>
    <mergeCell ref="A9:T9"/>
    <mergeCell ref="A1:T1"/>
    <mergeCell ref="I2:M2"/>
    <mergeCell ref="A4:T4"/>
    <mergeCell ref="A6:T6"/>
    <mergeCell ref="Q7:R7"/>
  </mergeCells>
  <conditionalFormatting sqref="D7">
    <cfRule type="duplicateValues" dxfId="25" priority="28" stopIfTrue="1"/>
  </conditionalFormatting>
  <conditionalFormatting sqref="D8">
    <cfRule type="duplicateValues" dxfId="24" priority="21" stopIfTrue="1"/>
  </conditionalFormatting>
  <conditionalFormatting sqref="C10:F10">
    <cfRule type="duplicateValues" dxfId="23" priority="27" stopIfTrue="1"/>
  </conditionalFormatting>
  <conditionalFormatting sqref="C11">
    <cfRule type="duplicateValues" dxfId="22" priority="10" stopIfTrue="1"/>
  </conditionalFormatting>
  <conditionalFormatting sqref="D11">
    <cfRule type="duplicateValues" dxfId="21" priority="22" stopIfTrue="1"/>
  </conditionalFormatting>
  <conditionalFormatting sqref="D12">
    <cfRule type="duplicateValues" dxfId="20" priority="15" stopIfTrue="1"/>
  </conditionalFormatting>
  <conditionalFormatting sqref="E12">
    <cfRule type="duplicateValues" dxfId="19" priority="14" stopIfTrue="1"/>
  </conditionalFormatting>
  <conditionalFormatting sqref="F12">
    <cfRule type="duplicateValues" dxfId="18" priority="13" stopIfTrue="1"/>
  </conditionalFormatting>
  <conditionalFormatting sqref="D13">
    <cfRule type="duplicateValues" dxfId="17" priority="5" stopIfTrue="1"/>
  </conditionalFormatting>
  <pageMargins left="0.7" right="0.7" top="0.75" bottom="0.75" header="0.3" footer="0.3"/>
  <pageSetup paperSize="9" scale="3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="30" zoomScaleNormal="30" zoomScaleSheetLayoutView="30" workbookViewId="0">
      <selection activeCell="A3" sqref="A3:N21"/>
    </sheetView>
  </sheetViews>
  <sheetFormatPr defaultColWidth="9.33203125" defaultRowHeight="28.2"/>
  <cols>
    <col min="1" max="1" width="9.33203125" style="33"/>
    <col min="2" max="2" width="50.109375" style="33" customWidth="1"/>
    <col min="3" max="3" width="47.44140625" style="33" customWidth="1"/>
    <col min="4" max="4" width="51.6640625" style="33" customWidth="1"/>
    <col min="5" max="5" width="62" style="33" customWidth="1"/>
    <col min="6" max="6" width="46.44140625" style="33" customWidth="1"/>
    <col min="7" max="7" width="46.33203125" style="33" customWidth="1"/>
    <col min="8" max="8" width="43.6640625" style="33" customWidth="1"/>
    <col min="9" max="10" width="36.33203125" style="33" customWidth="1"/>
    <col min="11" max="11" width="50.77734375" style="33" customWidth="1"/>
    <col min="12" max="12" width="51.44140625" style="33" customWidth="1"/>
    <col min="13" max="13" width="33" style="33" customWidth="1"/>
    <col min="14" max="14" width="43.6640625" style="33" customWidth="1"/>
    <col min="15" max="15" width="22.6640625" style="33" customWidth="1"/>
    <col min="16" max="16" width="23.44140625" style="33" customWidth="1"/>
    <col min="17" max="17" width="47.33203125" style="33" customWidth="1"/>
    <col min="18" max="18" width="29" style="33" hidden="1" customWidth="1"/>
    <col min="19" max="19" width="29" style="34" customWidth="1"/>
    <col min="20" max="20" width="29" style="35" customWidth="1"/>
    <col min="21" max="22" width="29" style="33" hidden="1" customWidth="1"/>
    <col min="23" max="23" width="29" style="34" customWidth="1"/>
    <col min="24" max="24" width="33" style="36" customWidth="1"/>
    <col min="25" max="25" width="44.33203125" style="33" customWidth="1"/>
    <col min="26" max="28" width="29" style="33" hidden="1" customWidth="1"/>
    <col min="29" max="29" width="29" style="33" customWidth="1"/>
    <col min="30" max="16384" width="9.33203125" style="33"/>
  </cols>
  <sheetData>
    <row r="1" spans="1:24" s="32" customFormat="1">
      <c r="A1" s="900" t="s">
        <v>765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37"/>
      <c r="P1" s="52"/>
      <c r="Q1" s="52"/>
      <c r="R1" s="52"/>
      <c r="S1" s="52"/>
      <c r="T1" s="52"/>
      <c r="W1" s="56"/>
      <c r="X1" s="51"/>
    </row>
    <row r="2" spans="1:24" s="32" customFormat="1">
      <c r="A2" s="38"/>
      <c r="B2" s="39"/>
      <c r="C2" s="39"/>
      <c r="D2" s="39"/>
      <c r="E2" s="39"/>
      <c r="F2" s="46"/>
      <c r="G2" s="46"/>
      <c r="H2" s="39"/>
      <c r="I2" s="48"/>
      <c r="J2" s="48"/>
      <c r="K2" s="48"/>
      <c r="L2" s="48"/>
      <c r="M2" s="48"/>
      <c r="N2" s="48"/>
      <c r="O2" s="48"/>
      <c r="P2" s="52"/>
      <c r="Q2" s="52"/>
      <c r="R2" s="52"/>
      <c r="S2" s="52"/>
      <c r="T2" s="52"/>
      <c r="W2" s="56"/>
      <c r="X2" s="51"/>
    </row>
    <row r="3" spans="1:24" s="32" customFormat="1" ht="91.2">
      <c r="A3" s="40" t="s">
        <v>223</v>
      </c>
      <c r="B3" s="40" t="s">
        <v>715</v>
      </c>
      <c r="C3" s="40" t="s">
        <v>716</v>
      </c>
      <c r="D3" s="40" t="s">
        <v>717</v>
      </c>
      <c r="E3" s="40" t="s">
        <v>73</v>
      </c>
      <c r="F3" s="40" t="s">
        <v>225</v>
      </c>
      <c r="G3" s="40" t="s">
        <v>766</v>
      </c>
      <c r="H3" s="40" t="s">
        <v>719</v>
      </c>
      <c r="I3" s="40" t="s">
        <v>721</v>
      </c>
      <c r="J3" s="40" t="s">
        <v>542</v>
      </c>
      <c r="K3" s="40" t="s">
        <v>767</v>
      </c>
      <c r="L3" s="40" t="s">
        <v>768</v>
      </c>
      <c r="M3" s="40" t="s">
        <v>769</v>
      </c>
      <c r="N3" s="53" t="s">
        <v>770</v>
      </c>
      <c r="O3" s="53"/>
      <c r="R3" s="56"/>
      <c r="S3" s="51"/>
    </row>
    <row r="4" spans="1:24" s="32" customFormat="1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1"/>
      <c r="P4" s="41"/>
      <c r="Q4" s="41"/>
      <c r="R4" s="41"/>
      <c r="S4" s="41"/>
      <c r="T4" s="42"/>
      <c r="W4" s="56"/>
      <c r="X4" s="51"/>
    </row>
    <row r="5" spans="1:24" s="32" customFormat="1" ht="136.80000000000001">
      <c r="A5" s="42">
        <v>1</v>
      </c>
      <c r="B5" s="41" t="s">
        <v>83</v>
      </c>
      <c r="C5" s="43" t="s">
        <v>771</v>
      </c>
      <c r="D5" s="44" t="s">
        <v>772</v>
      </c>
      <c r="E5" s="43" t="s">
        <v>773</v>
      </c>
      <c r="F5" s="44" t="s">
        <v>774</v>
      </c>
      <c r="G5" s="44" t="s">
        <v>775</v>
      </c>
      <c r="H5" s="47">
        <v>44561</v>
      </c>
      <c r="I5" s="47">
        <v>44378</v>
      </c>
      <c r="J5" s="49">
        <f>SUM(K5:L5)</f>
        <v>155.98000000000002</v>
      </c>
      <c r="K5" s="42">
        <v>152.87</v>
      </c>
      <c r="L5" s="50">
        <v>3.11</v>
      </c>
      <c r="M5" s="42" t="s">
        <v>213</v>
      </c>
      <c r="N5" s="54" t="s">
        <v>776</v>
      </c>
      <c r="Q5" s="56"/>
      <c r="R5" s="51"/>
    </row>
    <row r="6" spans="1:24" s="32" customFormat="1" ht="91.2">
      <c r="A6" s="41">
        <v>2</v>
      </c>
      <c r="B6" s="43" t="s">
        <v>83</v>
      </c>
      <c r="C6" s="44" t="s">
        <v>771</v>
      </c>
      <c r="D6" s="41" t="s">
        <v>772</v>
      </c>
      <c r="E6" s="43" t="s">
        <v>777</v>
      </c>
      <c r="F6" s="44" t="s">
        <v>778</v>
      </c>
      <c r="G6" s="41" t="s">
        <v>779</v>
      </c>
      <c r="H6" s="43" t="s">
        <v>780</v>
      </c>
      <c r="I6" s="43" t="s">
        <v>780</v>
      </c>
      <c r="J6" s="49">
        <f t="shared" ref="J6:J11" si="0">SUM(K6:L6)</f>
        <v>150</v>
      </c>
      <c r="K6" s="50">
        <v>147</v>
      </c>
      <c r="L6" s="50">
        <v>3</v>
      </c>
      <c r="M6" s="42" t="s">
        <v>213</v>
      </c>
      <c r="N6" s="54" t="s">
        <v>781</v>
      </c>
      <c r="Q6" s="56"/>
      <c r="R6" s="51"/>
    </row>
    <row r="7" spans="1:24" s="32" customFormat="1" ht="114">
      <c r="A7" s="42">
        <v>3</v>
      </c>
      <c r="B7" s="43" t="s">
        <v>83</v>
      </c>
      <c r="C7" s="44" t="s">
        <v>771</v>
      </c>
      <c r="D7" s="41" t="s">
        <v>772</v>
      </c>
      <c r="E7" s="43" t="s">
        <v>182</v>
      </c>
      <c r="F7" s="44" t="s">
        <v>782</v>
      </c>
      <c r="G7" s="41" t="s">
        <v>783</v>
      </c>
      <c r="H7" s="43" t="s">
        <v>780</v>
      </c>
      <c r="I7" s="43" t="s">
        <v>780</v>
      </c>
      <c r="J7" s="49">
        <f t="shared" si="0"/>
        <v>109.58</v>
      </c>
      <c r="K7" s="42">
        <v>107.39</v>
      </c>
      <c r="L7" s="50">
        <v>2.19</v>
      </c>
      <c r="M7" s="42" t="s">
        <v>213</v>
      </c>
      <c r="N7" s="54" t="s">
        <v>784</v>
      </c>
      <c r="Q7" s="56"/>
      <c r="R7" s="51"/>
    </row>
    <row r="8" spans="1:24" s="32" customFormat="1" ht="68.400000000000006">
      <c r="A8" s="41">
        <v>4</v>
      </c>
      <c r="B8" s="43" t="s">
        <v>83</v>
      </c>
      <c r="C8" s="44" t="s">
        <v>771</v>
      </c>
      <c r="D8" s="41" t="s">
        <v>772</v>
      </c>
      <c r="E8" s="43" t="s">
        <v>733</v>
      </c>
      <c r="F8" s="44" t="s">
        <v>785</v>
      </c>
      <c r="G8" s="41" t="s">
        <v>786</v>
      </c>
      <c r="H8" s="43" t="s">
        <v>787</v>
      </c>
      <c r="I8" s="43" t="s">
        <v>787</v>
      </c>
      <c r="J8" s="49">
        <f t="shared" si="0"/>
        <v>172.10999999999999</v>
      </c>
      <c r="K8" s="42">
        <v>168.67</v>
      </c>
      <c r="L8" s="50">
        <v>3.44</v>
      </c>
      <c r="M8" s="42" t="s">
        <v>213</v>
      </c>
      <c r="N8" s="54" t="s">
        <v>788</v>
      </c>
      <c r="Q8" s="56"/>
      <c r="R8" s="51"/>
    </row>
    <row r="9" spans="1:24" s="32" customFormat="1" ht="205.2">
      <c r="A9" s="42">
        <v>5</v>
      </c>
      <c r="B9" s="43" t="s">
        <v>789</v>
      </c>
      <c r="C9" s="44" t="s">
        <v>790</v>
      </c>
      <c r="D9" s="41" t="s">
        <v>772</v>
      </c>
      <c r="E9" s="43" t="s">
        <v>174</v>
      </c>
      <c r="F9" s="44" t="s">
        <v>791</v>
      </c>
      <c r="G9" s="41" t="s">
        <v>174</v>
      </c>
      <c r="H9" s="43" t="s">
        <v>787</v>
      </c>
      <c r="I9" s="43" t="s">
        <v>787</v>
      </c>
      <c r="J9" s="49">
        <f t="shared" si="0"/>
        <v>4.3899999999999997</v>
      </c>
      <c r="K9" s="50">
        <v>0</v>
      </c>
      <c r="L9" s="50">
        <v>4.3899999999999997</v>
      </c>
      <c r="M9" s="42" t="s">
        <v>213</v>
      </c>
      <c r="N9" s="54" t="s">
        <v>792</v>
      </c>
      <c r="O9" s="55"/>
      <c r="P9" s="55"/>
      <c r="R9" s="56"/>
      <c r="S9" s="51"/>
    </row>
    <row r="10" spans="1:24" s="32" customFormat="1" ht="205.2">
      <c r="A10" s="41">
        <v>6</v>
      </c>
      <c r="B10" s="43" t="s">
        <v>789</v>
      </c>
      <c r="C10" s="44" t="s">
        <v>790</v>
      </c>
      <c r="D10" s="41" t="s">
        <v>772</v>
      </c>
      <c r="E10" s="43" t="s">
        <v>274</v>
      </c>
      <c r="F10" s="44" t="s">
        <v>793</v>
      </c>
      <c r="G10" s="41" t="s">
        <v>245</v>
      </c>
      <c r="H10" s="43" t="s">
        <v>794</v>
      </c>
      <c r="I10" s="43" t="s">
        <v>794</v>
      </c>
      <c r="J10" s="49">
        <f t="shared" si="0"/>
        <v>4.6900000000000004</v>
      </c>
      <c r="K10" s="50">
        <v>0</v>
      </c>
      <c r="L10" s="50">
        <v>4.6900000000000004</v>
      </c>
      <c r="M10" s="42" t="s">
        <v>213</v>
      </c>
      <c r="N10" s="54" t="s">
        <v>795</v>
      </c>
      <c r="O10" s="55"/>
      <c r="P10" s="55"/>
      <c r="R10" s="56"/>
      <c r="S10" s="51"/>
    </row>
    <row r="11" spans="1:24" s="32" customFormat="1" ht="205.2">
      <c r="A11" s="42">
        <v>7</v>
      </c>
      <c r="B11" s="43" t="s">
        <v>789</v>
      </c>
      <c r="C11" s="44" t="s">
        <v>790</v>
      </c>
      <c r="D11" s="41" t="s">
        <v>772</v>
      </c>
      <c r="E11" s="43" t="s">
        <v>245</v>
      </c>
      <c r="F11" s="44" t="s">
        <v>796</v>
      </c>
      <c r="G11" s="41" t="s">
        <v>274</v>
      </c>
      <c r="H11" s="43" t="s">
        <v>794</v>
      </c>
      <c r="I11" s="43" t="s">
        <v>794</v>
      </c>
      <c r="J11" s="49">
        <f t="shared" si="0"/>
        <v>3.87</v>
      </c>
      <c r="K11" s="50">
        <v>0</v>
      </c>
      <c r="L11" s="50">
        <v>3.87</v>
      </c>
      <c r="M11" s="42" t="s">
        <v>213</v>
      </c>
      <c r="N11" s="54" t="s">
        <v>797</v>
      </c>
      <c r="O11" s="55"/>
      <c r="P11" s="55"/>
      <c r="R11" s="56"/>
      <c r="S11" s="51"/>
    </row>
    <row r="12" spans="1:24" s="32" customFormat="1" ht="141">
      <c r="A12" s="41">
        <v>8</v>
      </c>
      <c r="B12" s="32" t="s">
        <v>798</v>
      </c>
      <c r="C12" s="44" t="s">
        <v>771</v>
      </c>
      <c r="D12" s="41" t="s">
        <v>772</v>
      </c>
      <c r="E12" s="32" t="s">
        <v>799</v>
      </c>
      <c r="F12" s="32" t="s">
        <v>800</v>
      </c>
      <c r="G12" s="32" t="s">
        <v>801</v>
      </c>
      <c r="J12" s="51">
        <v>63660211</v>
      </c>
      <c r="K12" s="51">
        <v>0</v>
      </c>
      <c r="L12" s="51">
        <v>63660211</v>
      </c>
      <c r="M12" s="32" t="s">
        <v>802</v>
      </c>
      <c r="N12" s="32" t="s">
        <v>803</v>
      </c>
      <c r="S12" s="56"/>
      <c r="T12" s="57"/>
      <c r="W12" s="56"/>
      <c r="X12" s="51"/>
    </row>
    <row r="13" spans="1:24" s="32" customFormat="1" ht="141">
      <c r="A13" s="42">
        <v>9</v>
      </c>
      <c r="B13" s="32" t="s">
        <v>798</v>
      </c>
      <c r="C13" s="44" t="s">
        <v>771</v>
      </c>
      <c r="D13" s="41" t="s">
        <v>772</v>
      </c>
      <c r="E13" s="32" t="s">
        <v>799</v>
      </c>
      <c r="F13" s="32" t="s">
        <v>804</v>
      </c>
      <c r="G13" s="32" t="s">
        <v>267</v>
      </c>
      <c r="J13" s="51">
        <v>11999250</v>
      </c>
      <c r="K13" s="51">
        <v>0</v>
      </c>
      <c r="L13" s="51">
        <v>11999250</v>
      </c>
      <c r="M13" s="32" t="s">
        <v>802</v>
      </c>
      <c r="N13" s="32" t="s">
        <v>805</v>
      </c>
      <c r="S13" s="56"/>
      <c r="T13" s="57"/>
      <c r="W13" s="56"/>
      <c r="X13" s="51"/>
    </row>
    <row r="14" spans="1:24" s="32" customFormat="1" ht="141">
      <c r="A14" s="41">
        <v>10</v>
      </c>
      <c r="B14" s="32" t="s">
        <v>798</v>
      </c>
      <c r="C14" s="44" t="s">
        <v>771</v>
      </c>
      <c r="D14" s="41" t="s">
        <v>772</v>
      </c>
      <c r="E14" s="32" t="s">
        <v>799</v>
      </c>
      <c r="F14" s="32" t="s">
        <v>806</v>
      </c>
      <c r="G14" s="32" t="s">
        <v>267</v>
      </c>
      <c r="J14" s="51">
        <v>6875860</v>
      </c>
      <c r="K14" s="51">
        <v>0</v>
      </c>
      <c r="L14" s="51">
        <v>6875860</v>
      </c>
      <c r="M14" s="32" t="s">
        <v>802</v>
      </c>
      <c r="S14" s="56"/>
      <c r="T14" s="57"/>
      <c r="W14" s="56"/>
      <c r="X14" s="51"/>
    </row>
    <row r="15" spans="1:24" s="32" customFormat="1" ht="141">
      <c r="A15" s="42">
        <v>11</v>
      </c>
      <c r="B15" s="32" t="s">
        <v>798</v>
      </c>
      <c r="C15" s="44" t="s">
        <v>771</v>
      </c>
      <c r="D15" s="41" t="s">
        <v>772</v>
      </c>
      <c r="E15" s="32" t="s">
        <v>799</v>
      </c>
      <c r="F15" s="32" t="s">
        <v>807</v>
      </c>
      <c r="G15" s="32" t="s">
        <v>267</v>
      </c>
      <c r="J15" s="51">
        <v>8444360</v>
      </c>
      <c r="K15" s="51">
        <v>0</v>
      </c>
      <c r="L15" s="51">
        <v>8444360</v>
      </c>
      <c r="M15" s="32" t="s">
        <v>802</v>
      </c>
      <c r="N15" s="32" t="s">
        <v>808</v>
      </c>
      <c r="S15" s="56"/>
      <c r="T15" s="57"/>
      <c r="W15" s="56"/>
      <c r="X15" s="51"/>
    </row>
    <row r="16" spans="1:24" s="32" customFormat="1" ht="141">
      <c r="A16" s="41">
        <v>12</v>
      </c>
      <c r="B16" s="32" t="s">
        <v>798</v>
      </c>
      <c r="C16" s="44" t="s">
        <v>771</v>
      </c>
      <c r="D16" s="41" t="s">
        <v>772</v>
      </c>
      <c r="E16" s="32" t="s">
        <v>809</v>
      </c>
      <c r="F16" s="32" t="s">
        <v>810</v>
      </c>
      <c r="G16" s="32" t="s">
        <v>138</v>
      </c>
      <c r="J16" s="51">
        <v>25624570</v>
      </c>
      <c r="K16" s="51">
        <v>0</v>
      </c>
      <c r="L16" s="51">
        <v>25624570</v>
      </c>
      <c r="M16" s="32" t="s">
        <v>802</v>
      </c>
      <c r="S16" s="56"/>
      <c r="T16" s="57"/>
      <c r="W16" s="56"/>
      <c r="X16" s="51"/>
    </row>
    <row r="17" spans="1:24" s="32" customFormat="1" ht="141">
      <c r="A17" s="42">
        <v>13</v>
      </c>
      <c r="B17" s="32" t="s">
        <v>798</v>
      </c>
      <c r="C17" s="44" t="s">
        <v>771</v>
      </c>
      <c r="D17" s="41" t="s">
        <v>772</v>
      </c>
      <c r="E17" s="32" t="s">
        <v>811</v>
      </c>
      <c r="F17" s="32" t="s">
        <v>812</v>
      </c>
      <c r="J17" s="51">
        <v>58602800</v>
      </c>
      <c r="K17" s="51">
        <v>57430700</v>
      </c>
      <c r="L17" s="51">
        <v>1172100</v>
      </c>
      <c r="M17" s="32" t="s">
        <v>802</v>
      </c>
      <c r="N17" s="32" t="s">
        <v>813</v>
      </c>
      <c r="S17" s="56"/>
      <c r="T17" s="57"/>
      <c r="W17" s="56"/>
      <c r="X17" s="51"/>
    </row>
    <row r="18" spans="1:24" s="32" customFormat="1" ht="141">
      <c r="A18" s="41">
        <v>14</v>
      </c>
      <c r="B18" s="32" t="s">
        <v>798</v>
      </c>
      <c r="C18" s="44" t="s">
        <v>771</v>
      </c>
      <c r="D18" s="41" t="s">
        <v>772</v>
      </c>
      <c r="E18" s="32" t="s">
        <v>814</v>
      </c>
      <c r="F18" s="32" t="s">
        <v>815</v>
      </c>
      <c r="G18" s="32" t="s">
        <v>149</v>
      </c>
      <c r="J18" s="51">
        <v>68383790</v>
      </c>
      <c r="K18" s="51">
        <v>54349800</v>
      </c>
      <c r="L18" s="51">
        <v>1109250</v>
      </c>
      <c r="M18" s="32" t="s">
        <v>802</v>
      </c>
      <c r="S18" s="56"/>
      <c r="T18" s="57"/>
      <c r="W18" s="56"/>
      <c r="X18" s="51"/>
    </row>
    <row r="19" spans="1:24" s="32" customFormat="1" ht="141">
      <c r="A19" s="42">
        <v>15</v>
      </c>
      <c r="B19" s="32" t="s">
        <v>798</v>
      </c>
      <c r="C19" s="44" t="s">
        <v>771</v>
      </c>
      <c r="D19" s="41" t="s">
        <v>772</v>
      </c>
      <c r="E19" s="32" t="s">
        <v>814</v>
      </c>
      <c r="F19" s="32" t="s">
        <v>816</v>
      </c>
      <c r="G19" s="32" t="s">
        <v>162</v>
      </c>
      <c r="J19" s="51">
        <v>227775560</v>
      </c>
      <c r="K19" s="51">
        <v>223220000</v>
      </c>
      <c r="L19" s="51">
        <v>4555560</v>
      </c>
      <c r="M19" s="32" t="s">
        <v>802</v>
      </c>
      <c r="N19" s="32" t="s">
        <v>817</v>
      </c>
      <c r="S19" s="56"/>
      <c r="T19" s="57"/>
      <c r="W19" s="56"/>
      <c r="X19" s="51"/>
    </row>
    <row r="20" spans="1:24" s="32" customFormat="1" ht="225.6">
      <c r="A20" s="41">
        <v>16</v>
      </c>
      <c r="B20" s="32" t="s">
        <v>798</v>
      </c>
      <c r="C20" s="44" t="s">
        <v>771</v>
      </c>
      <c r="D20" s="41" t="s">
        <v>772</v>
      </c>
      <c r="E20" s="32" t="s">
        <v>814</v>
      </c>
      <c r="F20" s="32" t="s">
        <v>818</v>
      </c>
      <c r="G20" s="32" t="s">
        <v>819</v>
      </c>
      <c r="J20" s="51">
        <v>19164200</v>
      </c>
      <c r="K20" s="51">
        <v>18632200</v>
      </c>
      <c r="L20" s="51">
        <v>380120</v>
      </c>
      <c r="M20" s="32" t="s">
        <v>802</v>
      </c>
      <c r="N20" s="56" t="s">
        <v>820</v>
      </c>
      <c r="S20" s="56"/>
      <c r="T20" s="57"/>
      <c r="W20" s="56"/>
      <c r="X20" s="51"/>
    </row>
    <row r="21" spans="1:24" s="32" customFormat="1" ht="169.2">
      <c r="A21" s="42">
        <v>17</v>
      </c>
      <c r="B21" s="32" t="s">
        <v>798</v>
      </c>
      <c r="C21" s="44" t="s">
        <v>771</v>
      </c>
      <c r="D21" s="41" t="s">
        <v>772</v>
      </c>
      <c r="E21" s="32" t="s">
        <v>809</v>
      </c>
      <c r="F21" s="32" t="s">
        <v>821</v>
      </c>
      <c r="G21" s="32" t="s">
        <v>138</v>
      </c>
      <c r="J21" s="51">
        <v>15904890.42</v>
      </c>
      <c r="K21" s="51"/>
      <c r="L21" s="51"/>
      <c r="M21" s="32" t="s">
        <v>802</v>
      </c>
      <c r="N21" s="57" t="s">
        <v>822</v>
      </c>
      <c r="S21" s="56"/>
      <c r="T21" s="57"/>
      <c r="W21" s="56"/>
      <c r="X21" s="51"/>
    </row>
    <row r="22" spans="1:24" s="32" customForma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8"/>
      <c r="T22" s="59"/>
      <c r="W22" s="56"/>
      <c r="X22" s="51"/>
    </row>
    <row r="23" spans="1:24" s="32" customFormat="1">
      <c r="S23" s="56"/>
      <c r="T23" s="57"/>
      <c r="W23" s="56"/>
      <c r="X23" s="51"/>
    </row>
    <row r="24" spans="1:24" s="32" customFormat="1">
      <c r="S24" s="56"/>
      <c r="T24" s="57"/>
      <c r="W24" s="56"/>
      <c r="X24" s="51"/>
    </row>
    <row r="25" spans="1:24" s="32" customFormat="1">
      <c r="S25" s="56"/>
      <c r="T25" s="57"/>
      <c r="W25" s="56"/>
      <c r="X25" s="51"/>
    </row>
    <row r="26" spans="1:24" s="32" customFormat="1">
      <c r="S26" s="56"/>
      <c r="T26" s="57"/>
      <c r="W26" s="56"/>
      <c r="X26" s="51"/>
    </row>
    <row r="27" spans="1:24" s="32" customFormat="1">
      <c r="S27" s="56"/>
      <c r="T27" s="57"/>
      <c r="W27" s="56"/>
      <c r="X27" s="51"/>
    </row>
    <row r="28" spans="1:24" s="32" customFormat="1">
      <c r="S28" s="56"/>
      <c r="T28" s="57"/>
      <c r="W28" s="56"/>
      <c r="X28" s="51"/>
    </row>
    <row r="29" spans="1:24" s="32" customFormat="1">
      <c r="S29" s="56"/>
      <c r="T29" s="57"/>
      <c r="W29" s="56"/>
      <c r="X29" s="51"/>
    </row>
    <row r="30" spans="1:24" s="32" customFormat="1">
      <c r="S30" s="56"/>
      <c r="T30" s="57"/>
      <c r="W30" s="56"/>
      <c r="X30" s="51"/>
    </row>
    <row r="31" spans="1:24" s="32" customFormat="1">
      <c r="S31" s="56"/>
      <c r="T31" s="57"/>
      <c r="W31" s="56"/>
      <c r="X31" s="51"/>
    </row>
    <row r="32" spans="1:24" s="32" customFormat="1">
      <c r="S32" s="56"/>
      <c r="T32" s="57"/>
      <c r="W32" s="56"/>
      <c r="X32" s="51"/>
    </row>
    <row r="33" spans="19:24" s="32" customFormat="1">
      <c r="S33" s="56"/>
      <c r="T33" s="57"/>
      <c r="W33" s="56"/>
      <c r="X33" s="51"/>
    </row>
    <row r="34" spans="19:24" s="32" customFormat="1">
      <c r="S34" s="56"/>
      <c r="T34" s="57"/>
      <c r="W34" s="56"/>
      <c r="X34" s="51"/>
    </row>
    <row r="35" spans="19:24" s="32" customFormat="1">
      <c r="S35" s="56"/>
      <c r="T35" s="57"/>
      <c r="W35" s="56"/>
      <c r="X35" s="51"/>
    </row>
    <row r="36" spans="19:24" s="32" customFormat="1">
      <c r="S36" s="56"/>
      <c r="T36" s="57"/>
      <c r="W36" s="56"/>
      <c r="X36" s="51"/>
    </row>
    <row r="37" spans="19:24" s="32" customFormat="1">
      <c r="S37" s="56"/>
      <c r="T37" s="57"/>
      <c r="W37" s="56"/>
      <c r="X37" s="51"/>
    </row>
    <row r="38" spans="19:24" s="32" customFormat="1">
      <c r="S38" s="56"/>
      <c r="T38" s="57"/>
      <c r="W38" s="56"/>
      <c r="X38" s="51"/>
    </row>
    <row r="39" spans="19:24" s="32" customFormat="1">
      <c r="S39" s="56"/>
      <c r="T39" s="57"/>
      <c r="W39" s="56"/>
      <c r="X39" s="51"/>
    </row>
    <row r="40" spans="19:24" s="32" customFormat="1">
      <c r="S40" s="56"/>
      <c r="T40" s="57"/>
      <c r="W40" s="56"/>
      <c r="X40" s="51"/>
    </row>
    <row r="41" spans="19:24" s="32" customFormat="1">
      <c r="S41" s="56"/>
      <c r="T41" s="57"/>
      <c r="W41" s="56"/>
      <c r="X41" s="51"/>
    </row>
    <row r="42" spans="19:24" s="32" customFormat="1">
      <c r="S42" s="56"/>
      <c r="T42" s="57"/>
      <c r="W42" s="56"/>
      <c r="X42" s="51"/>
    </row>
    <row r="43" spans="19:24" s="32" customFormat="1">
      <c r="S43" s="56"/>
      <c r="T43" s="57"/>
      <c r="W43" s="56"/>
      <c r="X43" s="51"/>
    </row>
    <row r="44" spans="19:24" s="32" customFormat="1">
      <c r="S44" s="56"/>
      <c r="T44" s="57"/>
      <c r="W44" s="56"/>
      <c r="X44" s="51"/>
    </row>
    <row r="45" spans="19:24" s="32" customFormat="1">
      <c r="S45" s="56"/>
      <c r="T45" s="57"/>
      <c r="W45" s="56"/>
      <c r="X45" s="51"/>
    </row>
    <row r="46" spans="19:24" s="32" customFormat="1">
      <c r="S46" s="56"/>
      <c r="T46" s="57"/>
      <c r="W46" s="56"/>
      <c r="X46" s="51"/>
    </row>
    <row r="47" spans="19:24" s="32" customFormat="1">
      <c r="S47" s="56"/>
      <c r="T47" s="57"/>
      <c r="W47" s="56"/>
      <c r="X47" s="51"/>
    </row>
    <row r="48" spans="19:24" s="32" customFormat="1">
      <c r="S48" s="56"/>
      <c r="T48" s="57"/>
      <c r="W48" s="56"/>
      <c r="X48" s="51"/>
    </row>
    <row r="49" spans="19:24" s="32" customFormat="1">
      <c r="S49" s="56"/>
      <c r="T49" s="57"/>
      <c r="W49" s="56"/>
      <c r="X49" s="51"/>
    </row>
    <row r="50" spans="19:24" s="32" customFormat="1">
      <c r="S50" s="56"/>
      <c r="T50" s="57"/>
      <c r="W50" s="56"/>
      <c r="X50" s="51"/>
    </row>
    <row r="51" spans="19:24" s="32" customFormat="1">
      <c r="S51" s="56"/>
      <c r="T51" s="57"/>
      <c r="W51" s="56"/>
      <c r="X51" s="51"/>
    </row>
    <row r="52" spans="19:24" s="32" customFormat="1">
      <c r="S52" s="56"/>
      <c r="T52" s="57"/>
      <c r="W52" s="56"/>
      <c r="X52" s="51"/>
    </row>
    <row r="53" spans="19:24" s="32" customFormat="1">
      <c r="S53" s="56"/>
      <c r="T53" s="57"/>
      <c r="W53" s="56"/>
      <c r="X53" s="51"/>
    </row>
    <row r="54" spans="19:24" s="32" customFormat="1">
      <c r="S54" s="56"/>
      <c r="T54" s="57"/>
      <c r="W54" s="56"/>
      <c r="X54" s="51"/>
    </row>
    <row r="55" spans="19:24" s="32" customFormat="1">
      <c r="S55" s="56"/>
      <c r="T55" s="57"/>
      <c r="W55" s="56"/>
      <c r="X55" s="51"/>
    </row>
    <row r="56" spans="19:24" s="32" customFormat="1">
      <c r="S56" s="56"/>
      <c r="T56" s="57"/>
      <c r="W56" s="56"/>
      <c r="X56" s="51"/>
    </row>
    <row r="57" spans="19:24" s="32" customFormat="1">
      <c r="S57" s="56"/>
      <c r="T57" s="57"/>
      <c r="W57" s="56"/>
      <c r="X57" s="51"/>
    </row>
    <row r="58" spans="19:24" s="32" customFormat="1">
      <c r="S58" s="56"/>
      <c r="T58" s="57"/>
      <c r="W58" s="56"/>
      <c r="X58" s="51"/>
    </row>
    <row r="59" spans="19:24" s="32" customFormat="1">
      <c r="S59" s="56"/>
      <c r="T59" s="57"/>
      <c r="W59" s="56"/>
      <c r="X59" s="51"/>
    </row>
    <row r="60" spans="19:24" s="32" customFormat="1">
      <c r="S60" s="56"/>
      <c r="T60" s="57"/>
      <c r="W60" s="56"/>
      <c r="X60" s="51"/>
    </row>
  </sheetData>
  <mergeCells count="1">
    <mergeCell ref="A1:N1"/>
  </mergeCells>
  <conditionalFormatting sqref="K7:M7">
    <cfRule type="duplicateValues" dxfId="16" priority="29" stopIfTrue="1"/>
  </conditionalFormatting>
  <conditionalFormatting sqref="C10">
    <cfRule type="duplicateValues" dxfId="15" priority="2" stopIfTrue="1"/>
  </conditionalFormatting>
  <conditionalFormatting sqref="C11">
    <cfRule type="duplicateValues" dxfId="14" priority="1" stopIfTrue="1"/>
  </conditionalFormatting>
  <pageMargins left="0.196850393700787" right="0.196850393700787" top="7.8740157480315001E-2" bottom="0.196850393700787" header="0.118110236220472" footer="0.118110236220472"/>
  <pageSetup paperSize="9" scale="10" fitToHeight="0" orientation="landscape"/>
  <headerFooter>
    <oddFooter>&amp;C&amp;P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6"/>
  <sheetViews>
    <sheetView zoomScale="60" zoomScaleNormal="60" workbookViewId="0">
      <selection activeCell="H6" sqref="H6"/>
    </sheetView>
  </sheetViews>
  <sheetFormatPr defaultColWidth="9.109375" defaultRowHeight="135" customHeight="1"/>
  <cols>
    <col min="1" max="1" width="6.44140625" style="3" customWidth="1"/>
    <col min="2" max="2" width="29.6640625" style="4" customWidth="1"/>
    <col min="3" max="3" width="29" style="4" customWidth="1"/>
    <col min="4" max="5" width="29.6640625" style="4" customWidth="1"/>
    <col min="6" max="6" width="45" style="5" customWidth="1"/>
    <col min="7" max="7" width="0.109375" style="5" customWidth="1"/>
    <col min="8" max="8" width="29.33203125" style="4" customWidth="1"/>
    <col min="9" max="10" width="23" style="6" customWidth="1"/>
    <col min="11" max="12" width="22.77734375" style="7" customWidth="1"/>
    <col min="13" max="13" width="22" style="7" customWidth="1"/>
    <col min="14" max="14" width="45.6640625" style="7" customWidth="1"/>
    <col min="15" max="15" width="0.6640625" style="7" hidden="1" customWidth="1"/>
    <col min="16" max="16" width="0.33203125" style="7" hidden="1" customWidth="1"/>
    <col min="17" max="17" width="26.33203125" style="7" hidden="1" customWidth="1"/>
    <col min="18" max="16384" width="9.109375" style="7"/>
  </cols>
  <sheetData>
    <row r="1" spans="1:17" s="1" customFormat="1" ht="40.5" customHeight="1">
      <c r="A1" s="901" t="s">
        <v>823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26"/>
      <c r="P1" s="26"/>
      <c r="Q1" s="26"/>
    </row>
    <row r="2" spans="1:17" s="2" customFormat="1" ht="82.5" customHeight="1">
      <c r="A2" s="8" t="s">
        <v>223</v>
      </c>
      <c r="B2" s="8" t="s">
        <v>715</v>
      </c>
      <c r="C2" s="8" t="s">
        <v>716</v>
      </c>
      <c r="D2" s="8" t="s">
        <v>717</v>
      </c>
      <c r="E2" s="8" t="s">
        <v>73</v>
      </c>
      <c r="F2" s="8" t="s">
        <v>225</v>
      </c>
      <c r="G2" s="8" t="s">
        <v>718</v>
      </c>
      <c r="H2" s="8" t="s">
        <v>719</v>
      </c>
      <c r="I2" s="8" t="s">
        <v>721</v>
      </c>
      <c r="J2" s="8" t="s">
        <v>824</v>
      </c>
      <c r="K2" s="8" t="s">
        <v>767</v>
      </c>
      <c r="L2" s="8" t="s">
        <v>768</v>
      </c>
      <c r="M2" s="8" t="s">
        <v>769</v>
      </c>
      <c r="N2" s="27" t="s">
        <v>825</v>
      </c>
      <c r="O2" s="10" t="s">
        <v>728</v>
      </c>
      <c r="P2" s="10" t="s">
        <v>729</v>
      </c>
      <c r="Q2" s="29" t="s">
        <v>826</v>
      </c>
    </row>
    <row r="3" spans="1:17" ht="33" customHeight="1">
      <c r="A3" s="9">
        <v>1</v>
      </c>
      <c r="B3" s="9">
        <v>2</v>
      </c>
      <c r="C3" s="9">
        <v>2</v>
      </c>
      <c r="D3" s="9">
        <v>4</v>
      </c>
      <c r="E3" s="9">
        <v>2</v>
      </c>
      <c r="F3" s="9">
        <v>3</v>
      </c>
      <c r="G3" s="9">
        <v>5</v>
      </c>
      <c r="H3" s="9">
        <v>4</v>
      </c>
      <c r="I3" s="9">
        <v>5</v>
      </c>
      <c r="J3" s="9">
        <v>6</v>
      </c>
      <c r="K3" s="9">
        <v>8.5</v>
      </c>
      <c r="L3" s="9">
        <v>9</v>
      </c>
      <c r="M3" s="9">
        <v>9.5</v>
      </c>
      <c r="N3" s="9">
        <v>7</v>
      </c>
      <c r="O3" s="9">
        <v>14</v>
      </c>
      <c r="P3" s="10">
        <v>15</v>
      </c>
      <c r="Q3" s="10">
        <v>10</v>
      </c>
    </row>
    <row r="4" spans="1:17" ht="36.6" customHeight="1">
      <c r="A4" s="897" t="s">
        <v>827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9"/>
      <c r="P4" s="10"/>
      <c r="Q4" s="30"/>
    </row>
    <row r="5" spans="1:17" ht="96.6" customHeight="1">
      <c r="A5" s="10">
        <v>1</v>
      </c>
      <c r="B5" s="11" t="s">
        <v>828</v>
      </c>
      <c r="C5" s="12" t="s">
        <v>829</v>
      </c>
      <c r="D5" s="13" t="s">
        <v>732</v>
      </c>
      <c r="E5" s="17" t="s">
        <v>836</v>
      </c>
      <c r="F5" s="17" t="s">
        <v>869</v>
      </c>
      <c r="G5" s="11" t="s">
        <v>837</v>
      </c>
      <c r="H5" s="18">
        <v>45261</v>
      </c>
      <c r="I5" s="9"/>
      <c r="J5" s="21">
        <f>SUM(K5:M5)</f>
        <v>25020.251515151511</v>
      </c>
      <c r="K5" s="22">
        <v>20983.1</v>
      </c>
      <c r="L5" s="22">
        <v>3996.78</v>
      </c>
      <c r="M5" s="22">
        <f t="shared" ref="M5:M6" si="0">L5*1/99</f>
        <v>40.371515151515155</v>
      </c>
      <c r="N5" s="10"/>
      <c r="O5" s="10">
        <v>1</v>
      </c>
      <c r="P5" s="10">
        <v>1</v>
      </c>
      <c r="Q5" s="31">
        <v>42569071</v>
      </c>
    </row>
    <row r="6" spans="1:17" ht="135" customHeight="1">
      <c r="A6" s="14">
        <v>2</v>
      </c>
      <c r="B6" s="11" t="s">
        <v>828</v>
      </c>
      <c r="C6" s="12" t="s">
        <v>829</v>
      </c>
      <c r="D6" s="13" t="s">
        <v>732</v>
      </c>
      <c r="E6" s="17" t="s">
        <v>838</v>
      </c>
      <c r="F6" s="17" t="s">
        <v>869</v>
      </c>
      <c r="G6" s="19"/>
      <c r="H6" s="18">
        <v>45261</v>
      </c>
      <c r="I6" s="23"/>
      <c r="J6" s="21">
        <f t="shared" ref="J6:J18" si="1">SUM(K6:M6)</f>
        <v>25020.371717171718</v>
      </c>
      <c r="K6" s="22">
        <v>20983.200000000001</v>
      </c>
      <c r="L6" s="22">
        <v>3996.8</v>
      </c>
      <c r="M6" s="22">
        <f t="shared" si="0"/>
        <v>40.371717171717172</v>
      </c>
      <c r="N6" s="26"/>
      <c r="O6" s="26"/>
      <c r="P6" s="26"/>
      <c r="Q6" s="26"/>
    </row>
    <row r="7" spans="1:17" ht="135" customHeight="1">
      <c r="A7" s="10">
        <v>3</v>
      </c>
      <c r="B7" s="11" t="s">
        <v>828</v>
      </c>
      <c r="C7" s="12" t="s">
        <v>829</v>
      </c>
      <c r="D7" s="13" t="s">
        <v>732</v>
      </c>
      <c r="E7" s="17" t="s">
        <v>839</v>
      </c>
      <c r="F7" s="17" t="s">
        <v>869</v>
      </c>
      <c r="G7" s="19"/>
      <c r="H7" s="18">
        <v>45261</v>
      </c>
      <c r="I7" s="23"/>
      <c r="J7" s="21">
        <f t="shared" si="1"/>
        <v>25091.289690721649</v>
      </c>
      <c r="K7" s="22">
        <v>20972.9</v>
      </c>
      <c r="L7" s="22">
        <v>3994.8380000000002</v>
      </c>
      <c r="M7" s="22">
        <f t="shared" ref="M7:M12" si="2">L7*3/97</f>
        <v>123.55169072164949</v>
      </c>
      <c r="N7" s="26"/>
      <c r="O7" s="26"/>
      <c r="P7" s="26"/>
      <c r="Q7" s="26"/>
    </row>
    <row r="8" spans="1:17" ht="135" customHeight="1">
      <c r="A8" s="14">
        <v>4</v>
      </c>
      <c r="B8" s="11" t="s">
        <v>828</v>
      </c>
      <c r="C8" s="12" t="s">
        <v>829</v>
      </c>
      <c r="D8" s="13" t="s">
        <v>732</v>
      </c>
      <c r="E8" s="17" t="s">
        <v>840</v>
      </c>
      <c r="F8" s="17" t="s">
        <v>841</v>
      </c>
      <c r="G8" s="19"/>
      <c r="H8" s="18">
        <v>44713</v>
      </c>
      <c r="I8" s="23"/>
      <c r="J8" s="21">
        <f t="shared" si="1"/>
        <v>1676.1104536082476</v>
      </c>
      <c r="K8" s="22">
        <v>1401</v>
      </c>
      <c r="L8" s="22">
        <v>266.85714000000002</v>
      </c>
      <c r="M8" s="22">
        <f t="shared" si="2"/>
        <v>8.2533136082474226</v>
      </c>
      <c r="N8" s="26"/>
      <c r="O8" s="26"/>
      <c r="P8" s="26"/>
      <c r="Q8" s="26"/>
    </row>
    <row r="9" spans="1:17" ht="135" customHeight="1">
      <c r="A9" s="10">
        <v>5</v>
      </c>
      <c r="B9" s="11" t="s">
        <v>828</v>
      </c>
      <c r="C9" s="12" t="s">
        <v>829</v>
      </c>
      <c r="D9" s="13" t="s">
        <v>732</v>
      </c>
      <c r="E9" s="17" t="s">
        <v>842</v>
      </c>
      <c r="F9" s="17" t="s">
        <v>843</v>
      </c>
      <c r="G9" s="19"/>
      <c r="H9" s="18">
        <v>44864</v>
      </c>
      <c r="I9" s="23"/>
      <c r="J9" s="21">
        <f t="shared" si="1"/>
        <v>2060.144329896907</v>
      </c>
      <c r="K9" s="22">
        <v>1722</v>
      </c>
      <c r="L9" s="22">
        <v>328</v>
      </c>
      <c r="M9" s="22">
        <f t="shared" si="2"/>
        <v>10.144329896907216</v>
      </c>
      <c r="N9" s="26"/>
      <c r="O9" s="26"/>
      <c r="P9" s="26"/>
      <c r="Q9" s="26"/>
    </row>
    <row r="10" spans="1:17" ht="135" customHeight="1">
      <c r="A10" s="14">
        <v>6</v>
      </c>
      <c r="B10" s="11" t="s">
        <v>828</v>
      </c>
      <c r="C10" s="12" t="s">
        <v>829</v>
      </c>
      <c r="D10" s="13" t="s">
        <v>732</v>
      </c>
      <c r="E10" s="17" t="s">
        <v>844</v>
      </c>
      <c r="F10" s="17" t="s">
        <v>845</v>
      </c>
      <c r="G10" s="19"/>
      <c r="H10" s="18">
        <v>44805</v>
      </c>
      <c r="I10" s="23"/>
      <c r="J10" s="21">
        <f t="shared" si="1"/>
        <v>9058.6532164948458</v>
      </c>
      <c r="K10" s="22">
        <v>7571.8</v>
      </c>
      <c r="L10" s="22">
        <v>1442.2476200000001</v>
      </c>
      <c r="M10" s="22">
        <f t="shared" si="2"/>
        <v>44.605596494845365</v>
      </c>
      <c r="N10" s="26"/>
      <c r="O10" s="26"/>
      <c r="P10" s="26"/>
      <c r="Q10" s="26"/>
    </row>
    <row r="11" spans="1:17" ht="135" customHeight="1">
      <c r="A11" s="10">
        <v>7</v>
      </c>
      <c r="B11" s="11" t="s">
        <v>828</v>
      </c>
      <c r="C11" s="12" t="s">
        <v>829</v>
      </c>
      <c r="D11" s="13" t="s">
        <v>732</v>
      </c>
      <c r="E11" s="17" t="s">
        <v>846</v>
      </c>
      <c r="F11" s="17" t="s">
        <v>845</v>
      </c>
      <c r="G11" s="19"/>
      <c r="H11" s="18">
        <v>44805</v>
      </c>
      <c r="I11" s="23"/>
      <c r="J11" s="21">
        <f t="shared" si="1"/>
        <v>2224.4055463917525</v>
      </c>
      <c r="K11" s="24">
        <v>1859.3</v>
      </c>
      <c r="L11" s="24">
        <v>354.15237999999999</v>
      </c>
      <c r="M11" s="28">
        <f t="shared" si="2"/>
        <v>10.953166391752577</v>
      </c>
      <c r="N11" s="26"/>
      <c r="O11" s="26"/>
      <c r="P11" s="26"/>
      <c r="Q11" s="26"/>
    </row>
    <row r="12" spans="1:17" ht="135" customHeight="1">
      <c r="A12" s="14">
        <v>8</v>
      </c>
      <c r="B12" s="11" t="s">
        <v>828</v>
      </c>
      <c r="C12" s="12" t="s">
        <v>829</v>
      </c>
      <c r="D12" s="13" t="s">
        <v>732</v>
      </c>
      <c r="E12" s="17" t="s">
        <v>847</v>
      </c>
      <c r="F12" s="17" t="s">
        <v>845</v>
      </c>
      <c r="G12" s="19"/>
      <c r="H12" s="18">
        <v>44805</v>
      </c>
      <c r="I12" s="23"/>
      <c r="J12" s="21">
        <f t="shared" si="1"/>
        <v>1705.0625463917527</v>
      </c>
      <c r="K12" s="24">
        <v>1425.2</v>
      </c>
      <c r="L12" s="24">
        <v>271.46667000000002</v>
      </c>
      <c r="M12" s="28">
        <f t="shared" si="2"/>
        <v>8.3958763917525783</v>
      </c>
      <c r="N12" s="26"/>
      <c r="O12" s="26"/>
      <c r="P12" s="26"/>
      <c r="Q12" s="26"/>
    </row>
    <row r="13" spans="1:17" ht="135" customHeight="1">
      <c r="A13" s="10">
        <v>9</v>
      </c>
      <c r="B13" s="11" t="s">
        <v>828</v>
      </c>
      <c r="C13" s="12" t="s">
        <v>829</v>
      </c>
      <c r="D13" s="13" t="s">
        <v>732</v>
      </c>
      <c r="E13" s="17" t="s">
        <v>848</v>
      </c>
      <c r="F13" s="17" t="s">
        <v>845</v>
      </c>
      <c r="G13" s="19"/>
      <c r="H13" s="18">
        <v>44805</v>
      </c>
      <c r="I13" s="23"/>
      <c r="J13" s="21">
        <f t="shared" si="1"/>
        <v>2362.0255454545454</v>
      </c>
      <c r="K13" s="22">
        <v>1980.9</v>
      </c>
      <c r="L13" s="22">
        <v>377.31429000000003</v>
      </c>
      <c r="M13" s="22">
        <f>L13*1/99</f>
        <v>3.8112554545454547</v>
      </c>
      <c r="N13" s="26"/>
      <c r="O13" s="26"/>
      <c r="P13" s="26"/>
      <c r="Q13" s="26"/>
    </row>
    <row r="14" spans="1:17" ht="135" customHeight="1">
      <c r="A14" s="14">
        <v>10</v>
      </c>
      <c r="B14" s="11" t="s">
        <v>828</v>
      </c>
      <c r="C14" s="12" t="s">
        <v>829</v>
      </c>
      <c r="D14" s="13" t="s">
        <v>732</v>
      </c>
      <c r="E14" s="17" t="s">
        <v>849</v>
      </c>
      <c r="F14" s="17" t="s">
        <v>845</v>
      </c>
      <c r="G14" s="19"/>
      <c r="H14" s="18">
        <v>44805</v>
      </c>
      <c r="I14" s="23"/>
      <c r="J14" s="21">
        <f t="shared" si="1"/>
        <v>16432.395876288658</v>
      </c>
      <c r="K14" s="22">
        <v>2917.8</v>
      </c>
      <c r="L14" s="22">
        <v>13109.157999999999</v>
      </c>
      <c r="M14" s="22">
        <f>L14*3/97</f>
        <v>405.43787628865982</v>
      </c>
      <c r="N14" s="26"/>
      <c r="O14" s="26"/>
      <c r="P14" s="26"/>
      <c r="Q14" s="26"/>
    </row>
    <row r="15" spans="1:17" ht="135" customHeight="1">
      <c r="A15" s="10">
        <v>11</v>
      </c>
      <c r="B15" s="11" t="s">
        <v>828</v>
      </c>
      <c r="C15" s="12" t="s">
        <v>829</v>
      </c>
      <c r="D15" s="13" t="s">
        <v>732</v>
      </c>
      <c r="E15" s="17" t="s">
        <v>850</v>
      </c>
      <c r="F15" s="17" t="s">
        <v>845</v>
      </c>
      <c r="G15" s="19"/>
      <c r="H15" s="18">
        <v>44805</v>
      </c>
      <c r="I15" s="23"/>
      <c r="J15" s="21">
        <f t="shared" si="1"/>
        <v>4551.5107777777775</v>
      </c>
      <c r="K15" s="22">
        <v>3817.1</v>
      </c>
      <c r="L15" s="22">
        <v>727.06667000000004</v>
      </c>
      <c r="M15" s="22">
        <f t="shared" ref="M15:M16" si="3">L15*1/99</f>
        <v>7.3441077777777783</v>
      </c>
      <c r="N15" s="26"/>
      <c r="O15" s="26"/>
      <c r="P15" s="26"/>
      <c r="Q15" s="26"/>
    </row>
    <row r="16" spans="1:17" ht="135" customHeight="1">
      <c r="A16" s="14">
        <v>12</v>
      </c>
      <c r="B16" s="11" t="s">
        <v>828</v>
      </c>
      <c r="C16" s="12" t="s">
        <v>829</v>
      </c>
      <c r="D16" s="13" t="s">
        <v>732</v>
      </c>
      <c r="E16" s="17" t="s">
        <v>851</v>
      </c>
      <c r="F16" s="17" t="s">
        <v>845</v>
      </c>
      <c r="G16" s="19"/>
      <c r="H16" s="18">
        <v>44805</v>
      </c>
      <c r="I16" s="23"/>
      <c r="J16" s="21">
        <f t="shared" si="1"/>
        <v>12344.40113131313</v>
      </c>
      <c r="K16" s="22">
        <v>4419.7</v>
      </c>
      <c r="L16" s="22">
        <v>7845.4541200000003</v>
      </c>
      <c r="M16" s="22">
        <f t="shared" si="3"/>
        <v>79.24701131313131</v>
      </c>
      <c r="N16" s="26"/>
      <c r="O16" s="26"/>
      <c r="P16" s="26"/>
      <c r="Q16" s="26"/>
    </row>
    <row r="17" spans="1:17" ht="135" customHeight="1">
      <c r="A17" s="10">
        <v>13</v>
      </c>
      <c r="B17" s="11" t="s">
        <v>828</v>
      </c>
      <c r="C17" s="12" t="s">
        <v>829</v>
      </c>
      <c r="D17" s="13" t="s">
        <v>732</v>
      </c>
      <c r="E17" s="17" t="s">
        <v>852</v>
      </c>
      <c r="F17" s="17" t="s">
        <v>845</v>
      </c>
      <c r="G17" s="19"/>
      <c r="H17" s="18">
        <v>44798</v>
      </c>
      <c r="I17" s="23"/>
      <c r="J17" s="21">
        <f t="shared" si="1"/>
        <v>5660.5428599999996</v>
      </c>
      <c r="K17" s="22">
        <v>4621.8</v>
      </c>
      <c r="L17" s="22">
        <v>880.34285999999997</v>
      </c>
      <c r="M17" s="22">
        <v>158.4</v>
      </c>
      <c r="N17" s="26"/>
      <c r="O17" s="26"/>
      <c r="P17" s="26"/>
      <c r="Q17" s="26"/>
    </row>
    <row r="18" spans="1:17" ht="135" customHeight="1">
      <c r="A18" s="14">
        <v>14</v>
      </c>
      <c r="B18" s="11" t="s">
        <v>828</v>
      </c>
      <c r="C18" s="12" t="s">
        <v>829</v>
      </c>
      <c r="D18" s="13" t="s">
        <v>732</v>
      </c>
      <c r="E18" s="17" t="s">
        <v>853</v>
      </c>
      <c r="F18" s="17" t="s">
        <v>845</v>
      </c>
      <c r="G18" s="19"/>
      <c r="H18" s="18">
        <v>44805</v>
      </c>
      <c r="I18" s="23"/>
      <c r="J18" s="21">
        <f t="shared" si="1"/>
        <v>7802.3480103092788</v>
      </c>
      <c r="K18" s="22">
        <v>6521.7</v>
      </c>
      <c r="L18" s="22">
        <v>1242.22857</v>
      </c>
      <c r="M18" s="22">
        <f>L18*3/97</f>
        <v>38.41944030927835</v>
      </c>
      <c r="N18" s="26"/>
      <c r="O18" s="26"/>
      <c r="P18" s="26"/>
      <c r="Q18" s="26"/>
    </row>
    <row r="19" spans="1:17" ht="135" customHeight="1">
      <c r="A19" s="15"/>
      <c r="B19" s="16"/>
      <c r="C19" s="16"/>
      <c r="D19" s="16"/>
      <c r="E19" s="16"/>
      <c r="F19" s="20"/>
      <c r="G19" s="20"/>
      <c r="H19" s="16"/>
      <c r="I19" s="25"/>
      <c r="J19" s="25"/>
      <c r="K19" s="1"/>
      <c r="L19" s="1"/>
      <c r="M19" s="1"/>
      <c r="N19" s="1"/>
      <c r="O19" s="1"/>
    </row>
    <row r="20" spans="1:17" ht="135" customHeight="1">
      <c r="A20" s="15"/>
      <c r="B20" s="16"/>
      <c r="C20" s="16"/>
      <c r="D20" s="16"/>
      <c r="E20" s="16"/>
      <c r="F20" s="20"/>
      <c r="G20" s="20"/>
      <c r="H20" s="16"/>
      <c r="I20" s="25"/>
      <c r="J20" s="25"/>
      <c r="K20" s="1"/>
      <c r="L20" s="1"/>
      <c r="M20" s="1"/>
      <c r="N20" s="1"/>
      <c r="O20" s="1"/>
    </row>
    <row r="21" spans="1:17" ht="135" customHeight="1">
      <c r="A21" s="15"/>
      <c r="B21" s="16"/>
      <c r="C21" s="16"/>
      <c r="D21" s="16"/>
      <c r="E21" s="16"/>
      <c r="F21" s="20"/>
      <c r="G21" s="20"/>
      <c r="H21" s="16"/>
      <c r="I21" s="25"/>
      <c r="J21" s="25"/>
      <c r="K21" s="1"/>
      <c r="L21" s="1"/>
      <c r="M21" s="1"/>
      <c r="N21" s="1"/>
      <c r="O21" s="1"/>
    </row>
    <row r="22" spans="1:17" ht="135" customHeight="1">
      <c r="A22" s="15"/>
      <c r="B22" s="16"/>
      <c r="C22" s="16"/>
      <c r="D22" s="16"/>
      <c r="E22" s="16"/>
      <c r="F22" s="20"/>
      <c r="G22" s="20"/>
      <c r="H22" s="16"/>
      <c r="I22" s="25"/>
      <c r="J22" s="25"/>
      <c r="K22" s="1"/>
      <c r="L22" s="1"/>
      <c r="M22" s="1"/>
      <c r="N22" s="1"/>
      <c r="O22" s="1"/>
    </row>
    <row r="23" spans="1:17" ht="135" customHeight="1">
      <c r="A23" s="15"/>
      <c r="B23" s="16"/>
      <c r="C23" s="16"/>
      <c r="D23" s="16"/>
      <c r="E23" s="16"/>
      <c r="F23" s="20"/>
      <c r="G23" s="20"/>
      <c r="H23" s="16"/>
      <c r="I23" s="25"/>
      <c r="J23" s="25"/>
      <c r="K23" s="1"/>
      <c r="L23" s="1"/>
      <c r="M23" s="1"/>
      <c r="N23" s="1"/>
      <c r="O23" s="1"/>
    </row>
    <row r="24" spans="1:17" ht="135" customHeight="1">
      <c r="A24" s="15"/>
      <c r="B24" s="16"/>
      <c r="C24" s="16"/>
      <c r="D24" s="16"/>
      <c r="E24" s="16"/>
      <c r="F24" s="20"/>
      <c r="G24" s="20"/>
      <c r="H24" s="16"/>
      <c r="I24" s="25"/>
      <c r="J24" s="25"/>
      <c r="K24" s="1"/>
      <c r="L24" s="1"/>
      <c r="M24" s="1"/>
      <c r="N24" s="1"/>
      <c r="O24" s="1"/>
    </row>
    <row r="25" spans="1:17" ht="135" customHeight="1">
      <c r="A25" s="15"/>
      <c r="B25" s="16"/>
      <c r="C25" s="16"/>
      <c r="D25" s="16"/>
      <c r="E25" s="16"/>
      <c r="F25" s="20"/>
      <c r="G25" s="20"/>
      <c r="H25" s="16"/>
      <c r="I25" s="25"/>
      <c r="J25" s="25"/>
      <c r="K25" s="1"/>
      <c r="L25" s="1"/>
      <c r="M25" s="1"/>
      <c r="N25" s="1"/>
      <c r="O25" s="1"/>
    </row>
    <row r="26" spans="1:17" ht="135" customHeight="1">
      <c r="A26" s="15"/>
      <c r="B26" s="16"/>
      <c r="C26" s="16"/>
      <c r="D26" s="16"/>
      <c r="E26" s="16"/>
      <c r="F26" s="20"/>
      <c r="G26" s="20"/>
      <c r="H26" s="16"/>
      <c r="I26" s="25"/>
      <c r="J26" s="25"/>
      <c r="K26" s="1"/>
      <c r="L26" s="1"/>
      <c r="M26" s="1"/>
      <c r="N26" s="1"/>
      <c r="O26" s="1"/>
    </row>
    <row r="27" spans="1:17" ht="135" customHeight="1">
      <c r="A27" s="15"/>
      <c r="B27" s="16"/>
      <c r="C27" s="16"/>
      <c r="D27" s="16"/>
      <c r="E27" s="16"/>
      <c r="F27" s="20"/>
      <c r="G27" s="20"/>
      <c r="H27" s="16"/>
      <c r="I27" s="25"/>
      <c r="J27" s="25"/>
      <c r="K27" s="1"/>
      <c r="L27" s="1"/>
      <c r="M27" s="1"/>
      <c r="N27" s="1"/>
      <c r="O27" s="1"/>
    </row>
    <row r="28" spans="1:17" ht="135" customHeight="1">
      <c r="A28" s="15"/>
      <c r="B28" s="16"/>
      <c r="C28" s="16"/>
      <c r="D28" s="16"/>
      <c r="E28" s="16"/>
      <c r="F28" s="20"/>
      <c r="G28" s="20"/>
      <c r="H28" s="16"/>
      <c r="I28" s="25"/>
      <c r="J28" s="25"/>
      <c r="K28" s="1"/>
      <c r="L28" s="1"/>
      <c r="M28" s="1"/>
      <c r="N28" s="1"/>
      <c r="O28" s="1"/>
    </row>
    <row r="29" spans="1:17" ht="135" customHeight="1">
      <c r="A29" s="15"/>
      <c r="B29" s="16"/>
      <c r="C29" s="16"/>
      <c r="D29" s="16"/>
      <c r="E29" s="16"/>
      <c r="F29" s="20"/>
      <c r="G29" s="20"/>
      <c r="H29" s="16"/>
      <c r="I29" s="25"/>
      <c r="J29" s="25"/>
      <c r="K29" s="1"/>
      <c r="L29" s="1"/>
      <c r="M29" s="1"/>
      <c r="N29" s="1"/>
      <c r="O29" s="1"/>
    </row>
    <row r="30" spans="1:17" ht="135" customHeight="1">
      <c r="A30" s="15"/>
      <c r="B30" s="16"/>
      <c r="C30" s="16"/>
      <c r="D30" s="16"/>
      <c r="E30" s="16"/>
      <c r="F30" s="20"/>
      <c r="G30" s="20"/>
      <c r="H30" s="16"/>
      <c r="I30" s="25"/>
      <c r="J30" s="25"/>
      <c r="K30" s="1"/>
      <c r="L30" s="1"/>
      <c r="M30" s="1"/>
      <c r="N30" s="1"/>
      <c r="O30" s="1"/>
    </row>
    <row r="31" spans="1:17" ht="135" customHeight="1">
      <c r="A31" s="15"/>
      <c r="B31" s="16"/>
      <c r="C31" s="16"/>
      <c r="D31" s="16"/>
      <c r="E31" s="16"/>
      <c r="F31" s="20"/>
      <c r="G31" s="20"/>
      <c r="H31" s="16"/>
      <c r="I31" s="25"/>
      <c r="J31" s="25"/>
      <c r="K31" s="1"/>
      <c r="L31" s="1"/>
      <c r="M31" s="1"/>
      <c r="N31" s="1"/>
      <c r="O31" s="1"/>
    </row>
    <row r="32" spans="1:17" ht="135" customHeight="1">
      <c r="A32" s="15"/>
      <c r="B32" s="16"/>
      <c r="C32" s="16"/>
      <c r="D32" s="16"/>
      <c r="E32" s="16"/>
      <c r="F32" s="20"/>
      <c r="G32" s="20"/>
      <c r="H32" s="16"/>
      <c r="I32" s="25"/>
      <c r="J32" s="25"/>
      <c r="K32" s="1"/>
      <c r="L32" s="1"/>
      <c r="M32" s="1"/>
      <c r="N32" s="1"/>
      <c r="O32" s="1"/>
    </row>
    <row r="33" spans="1:15" ht="135" customHeight="1">
      <c r="A33" s="15"/>
      <c r="B33" s="16"/>
      <c r="C33" s="16"/>
      <c r="D33" s="16"/>
      <c r="E33" s="16"/>
      <c r="F33" s="20"/>
      <c r="G33" s="20"/>
      <c r="H33" s="16"/>
      <c r="I33" s="25"/>
      <c r="J33" s="25"/>
      <c r="K33" s="1"/>
      <c r="L33" s="1"/>
      <c r="M33" s="1"/>
      <c r="N33" s="1"/>
      <c r="O33" s="1"/>
    </row>
    <row r="34" spans="1:15" ht="135" customHeight="1">
      <c r="A34" s="15"/>
      <c r="B34" s="16"/>
      <c r="C34" s="16"/>
      <c r="D34" s="16"/>
      <c r="E34" s="16"/>
      <c r="F34" s="20"/>
      <c r="G34" s="20"/>
      <c r="H34" s="16"/>
      <c r="I34" s="25"/>
      <c r="J34" s="25"/>
      <c r="K34" s="1"/>
      <c r="L34" s="1"/>
      <c r="M34" s="1"/>
      <c r="N34" s="1"/>
      <c r="O34" s="1"/>
    </row>
    <row r="35" spans="1:15" ht="135" customHeight="1">
      <c r="A35" s="15"/>
      <c r="B35" s="16"/>
      <c r="C35" s="16"/>
      <c r="D35" s="16"/>
      <c r="E35" s="16"/>
      <c r="F35" s="20"/>
      <c r="G35" s="20"/>
      <c r="H35" s="16"/>
      <c r="I35" s="25"/>
      <c r="J35" s="25"/>
      <c r="K35" s="1"/>
      <c r="L35" s="1"/>
      <c r="M35" s="1"/>
      <c r="N35" s="1"/>
      <c r="O35" s="1"/>
    </row>
    <row r="36" spans="1:15" ht="135" customHeight="1">
      <c r="A36" s="15"/>
      <c r="B36" s="16"/>
      <c r="C36" s="16"/>
      <c r="D36" s="16"/>
      <c r="E36" s="16"/>
      <c r="F36" s="20"/>
      <c r="G36" s="20"/>
      <c r="H36" s="16"/>
      <c r="I36" s="25"/>
      <c r="J36" s="25"/>
      <c r="K36" s="1"/>
      <c r="L36" s="1"/>
      <c r="M36" s="1"/>
      <c r="N36" s="1"/>
      <c r="O36" s="1"/>
    </row>
    <row r="37" spans="1:15" ht="135" customHeight="1">
      <c r="A37" s="15"/>
      <c r="B37" s="16"/>
      <c r="C37" s="16"/>
      <c r="D37" s="16"/>
      <c r="E37" s="16"/>
      <c r="F37" s="20"/>
      <c r="G37" s="20"/>
      <c r="H37" s="16"/>
      <c r="I37" s="25"/>
      <c r="J37" s="25"/>
      <c r="K37" s="1"/>
      <c r="L37" s="1"/>
      <c r="M37" s="1"/>
      <c r="N37" s="1"/>
      <c r="O37" s="1"/>
    </row>
    <row r="38" spans="1:15" ht="135" customHeight="1">
      <c r="A38" s="15"/>
      <c r="B38" s="16"/>
      <c r="C38" s="16"/>
      <c r="D38" s="16"/>
      <c r="E38" s="16"/>
      <c r="F38" s="20"/>
      <c r="G38" s="20"/>
      <c r="H38" s="16"/>
      <c r="I38" s="25"/>
      <c r="J38" s="25"/>
      <c r="K38" s="1"/>
      <c r="L38" s="1"/>
      <c r="M38" s="1"/>
      <c r="N38" s="1"/>
      <c r="O38" s="1"/>
    </row>
    <row r="39" spans="1:15" ht="135" customHeight="1">
      <c r="A39" s="15"/>
      <c r="B39" s="16"/>
      <c r="C39" s="16"/>
      <c r="D39" s="16"/>
      <c r="E39" s="16"/>
      <c r="F39" s="20"/>
      <c r="G39" s="20"/>
      <c r="H39" s="16"/>
      <c r="I39" s="25"/>
      <c r="J39" s="25"/>
      <c r="K39" s="1"/>
      <c r="L39" s="1"/>
      <c r="M39" s="1"/>
      <c r="N39" s="1"/>
      <c r="O39" s="1"/>
    </row>
    <row r="40" spans="1:15" ht="135" customHeight="1">
      <c r="A40" s="15"/>
      <c r="B40" s="16"/>
      <c r="C40" s="16"/>
      <c r="D40" s="16"/>
      <c r="E40" s="16"/>
      <c r="F40" s="20"/>
      <c r="G40" s="20"/>
      <c r="H40" s="16"/>
      <c r="I40" s="25"/>
      <c r="J40" s="25"/>
      <c r="K40" s="1"/>
      <c r="L40" s="1"/>
      <c r="M40" s="1"/>
      <c r="N40" s="1"/>
      <c r="O40" s="1"/>
    </row>
    <row r="41" spans="1:15" ht="135" customHeight="1">
      <c r="A41" s="15"/>
      <c r="B41" s="16"/>
      <c r="C41" s="16"/>
      <c r="D41" s="16"/>
      <c r="E41" s="16"/>
      <c r="F41" s="20"/>
      <c r="G41" s="20"/>
      <c r="H41" s="16"/>
      <c r="I41" s="25"/>
      <c r="J41" s="25"/>
      <c r="K41" s="1"/>
      <c r="L41" s="1"/>
      <c r="M41" s="1"/>
      <c r="N41" s="1"/>
      <c r="O41" s="1"/>
    </row>
    <row r="42" spans="1:15" ht="135" customHeight="1">
      <c r="A42" s="15"/>
      <c r="B42" s="16"/>
      <c r="C42" s="16"/>
      <c r="D42" s="16"/>
      <c r="E42" s="16"/>
      <c r="F42" s="20"/>
      <c r="G42" s="20"/>
      <c r="H42" s="16"/>
      <c r="I42" s="25"/>
      <c r="J42" s="25"/>
      <c r="K42" s="1"/>
      <c r="L42" s="1"/>
      <c r="M42" s="1"/>
      <c r="N42" s="1"/>
      <c r="O42" s="1"/>
    </row>
    <row r="43" spans="1:15" ht="135" customHeight="1">
      <c r="A43" s="15"/>
      <c r="B43" s="16"/>
      <c r="C43" s="16"/>
      <c r="D43" s="16"/>
      <c r="E43" s="16"/>
      <c r="F43" s="20"/>
      <c r="G43" s="20"/>
      <c r="H43" s="16"/>
      <c r="I43" s="25"/>
      <c r="J43" s="25"/>
      <c r="K43" s="1"/>
      <c r="L43" s="1"/>
      <c r="M43" s="1"/>
      <c r="N43" s="1"/>
      <c r="O43" s="1"/>
    </row>
    <row r="44" spans="1:15" ht="135" customHeight="1">
      <c r="A44" s="15"/>
      <c r="B44" s="16"/>
      <c r="C44" s="16"/>
      <c r="D44" s="16"/>
      <c r="E44" s="16"/>
      <c r="F44" s="20"/>
      <c r="G44" s="20"/>
      <c r="H44" s="16"/>
      <c r="I44" s="25"/>
      <c r="J44" s="25"/>
      <c r="K44" s="1"/>
      <c r="L44" s="1"/>
      <c r="M44" s="1"/>
      <c r="N44" s="1"/>
      <c r="O44" s="1"/>
    </row>
    <row r="45" spans="1:15" ht="135" customHeight="1">
      <c r="A45" s="15"/>
      <c r="B45" s="16"/>
      <c r="C45" s="16"/>
      <c r="D45" s="16"/>
      <c r="E45" s="16"/>
      <c r="F45" s="20"/>
      <c r="G45" s="20"/>
      <c r="H45" s="16"/>
      <c r="I45" s="25"/>
      <c r="J45" s="25"/>
      <c r="K45" s="1"/>
      <c r="L45" s="1"/>
      <c r="M45" s="1"/>
      <c r="N45" s="1"/>
      <c r="O45" s="1"/>
    </row>
    <row r="46" spans="1:15" ht="135" customHeight="1">
      <c r="A46" s="15"/>
      <c r="B46" s="16"/>
      <c r="C46" s="16"/>
      <c r="D46" s="16"/>
      <c r="E46" s="16"/>
      <c r="F46" s="20"/>
      <c r="G46" s="20"/>
      <c r="H46" s="16"/>
      <c r="I46" s="25"/>
      <c r="J46" s="25"/>
      <c r="K46" s="1"/>
      <c r="L46" s="1"/>
      <c r="M46" s="1"/>
      <c r="N46" s="1"/>
      <c r="O46" s="1"/>
    </row>
    <row r="47" spans="1:15" ht="135" customHeight="1">
      <c r="A47" s="15"/>
      <c r="B47" s="16"/>
      <c r="C47" s="16"/>
      <c r="D47" s="16"/>
      <c r="E47" s="16"/>
      <c r="F47" s="20"/>
      <c r="G47" s="20"/>
      <c r="H47" s="16"/>
      <c r="I47" s="25"/>
      <c r="J47" s="25"/>
      <c r="K47" s="1"/>
      <c r="L47" s="1"/>
      <c r="M47" s="1"/>
      <c r="N47" s="1"/>
      <c r="O47" s="1"/>
    </row>
    <row r="48" spans="1:15" ht="135" customHeight="1">
      <c r="A48" s="15"/>
      <c r="B48" s="16"/>
      <c r="C48" s="16"/>
      <c r="D48" s="16"/>
      <c r="E48" s="16"/>
      <c r="F48" s="20"/>
      <c r="G48" s="20"/>
      <c r="H48" s="16"/>
      <c r="I48" s="25"/>
      <c r="J48" s="25"/>
      <c r="K48" s="1"/>
      <c r="L48" s="1"/>
      <c r="M48" s="1"/>
      <c r="N48" s="1"/>
      <c r="O48" s="1"/>
    </row>
    <row r="49" spans="1:15" ht="135" customHeight="1">
      <c r="A49" s="15"/>
      <c r="B49" s="16"/>
      <c r="C49" s="16"/>
      <c r="D49" s="16"/>
      <c r="E49" s="16"/>
      <c r="F49" s="20"/>
      <c r="G49" s="20"/>
      <c r="H49" s="16"/>
      <c r="I49" s="25"/>
      <c r="J49" s="25"/>
      <c r="K49" s="1"/>
      <c r="L49" s="1"/>
      <c r="M49" s="1"/>
      <c r="N49" s="1"/>
      <c r="O49" s="1"/>
    </row>
    <row r="50" spans="1:15" ht="135" customHeight="1">
      <c r="A50" s="15"/>
      <c r="B50" s="16"/>
      <c r="C50" s="16"/>
      <c r="D50" s="16"/>
      <c r="E50" s="16"/>
      <c r="F50" s="20"/>
      <c r="G50" s="20"/>
      <c r="H50" s="16"/>
      <c r="I50" s="25"/>
      <c r="J50" s="25"/>
      <c r="K50" s="1"/>
      <c r="L50" s="1"/>
      <c r="M50" s="1"/>
      <c r="N50" s="1"/>
      <c r="O50" s="1"/>
    </row>
    <row r="51" spans="1:15" ht="135" customHeight="1">
      <c r="A51" s="15"/>
      <c r="B51" s="16"/>
      <c r="C51" s="16"/>
      <c r="D51" s="16"/>
      <c r="E51" s="16"/>
      <c r="F51" s="20"/>
      <c r="G51" s="20"/>
      <c r="H51" s="16"/>
      <c r="I51" s="25"/>
      <c r="J51" s="25"/>
      <c r="K51" s="1"/>
      <c r="L51" s="1"/>
      <c r="M51" s="1"/>
      <c r="N51" s="1"/>
      <c r="O51" s="1"/>
    </row>
    <row r="52" spans="1:15" ht="135" customHeight="1">
      <c r="A52" s="15"/>
      <c r="B52" s="16"/>
      <c r="C52" s="16"/>
      <c r="D52" s="16"/>
      <c r="E52" s="16"/>
      <c r="F52" s="20"/>
      <c r="G52" s="20"/>
      <c r="H52" s="16"/>
      <c r="I52" s="25"/>
      <c r="J52" s="25"/>
      <c r="K52" s="1"/>
      <c r="L52" s="1"/>
      <c r="M52" s="1"/>
      <c r="N52" s="1"/>
      <c r="O52" s="1"/>
    </row>
    <row r="53" spans="1:15" ht="135" customHeight="1">
      <c r="A53" s="15"/>
      <c r="B53" s="16"/>
      <c r="C53" s="16"/>
      <c r="D53" s="16"/>
      <c r="E53" s="16"/>
      <c r="F53" s="20"/>
      <c r="G53" s="20"/>
      <c r="H53" s="16"/>
      <c r="I53" s="25"/>
      <c r="J53" s="25"/>
      <c r="K53" s="1"/>
      <c r="L53" s="1"/>
      <c r="M53" s="1"/>
      <c r="N53" s="1"/>
      <c r="O53" s="1"/>
    </row>
    <row r="54" spans="1:15" ht="135" customHeight="1">
      <c r="A54" s="15"/>
      <c r="B54" s="16"/>
      <c r="C54" s="16"/>
      <c r="D54" s="16"/>
      <c r="E54" s="16"/>
      <c r="F54" s="20"/>
      <c r="G54" s="20"/>
      <c r="H54" s="16"/>
      <c r="I54" s="25"/>
      <c r="J54" s="25"/>
      <c r="K54" s="1"/>
      <c r="L54" s="1"/>
      <c r="M54" s="1"/>
      <c r="N54" s="1"/>
      <c r="O54" s="1"/>
    </row>
    <row r="55" spans="1:15" ht="135" customHeight="1">
      <c r="A55" s="15"/>
      <c r="B55" s="16"/>
      <c r="C55" s="16"/>
      <c r="D55" s="16"/>
      <c r="E55" s="16"/>
      <c r="F55" s="20"/>
      <c r="G55" s="20"/>
      <c r="H55" s="16"/>
      <c r="I55" s="25"/>
      <c r="J55" s="25"/>
      <c r="K55" s="1"/>
      <c r="L55" s="1"/>
      <c r="M55" s="1"/>
      <c r="N55" s="1"/>
      <c r="O55" s="1"/>
    </row>
    <row r="56" spans="1:15" ht="135" customHeight="1">
      <c r="A56" s="15"/>
      <c r="B56" s="16"/>
      <c r="C56" s="16"/>
      <c r="D56" s="16"/>
      <c r="E56" s="16"/>
      <c r="F56" s="20"/>
      <c r="G56" s="20"/>
      <c r="H56" s="16"/>
      <c r="I56" s="25"/>
      <c r="J56" s="25"/>
      <c r="K56" s="1"/>
      <c r="L56" s="1"/>
      <c r="M56" s="1"/>
      <c r="N56" s="1"/>
      <c r="O56" s="1"/>
    </row>
    <row r="57" spans="1:15" ht="135" customHeight="1">
      <c r="A57" s="15"/>
      <c r="B57" s="16"/>
      <c r="C57" s="16"/>
      <c r="D57" s="16"/>
      <c r="E57" s="16"/>
      <c r="F57" s="20"/>
      <c r="G57" s="20"/>
      <c r="H57" s="16"/>
      <c r="I57" s="25"/>
      <c r="J57" s="25"/>
      <c r="K57" s="1"/>
      <c r="L57" s="1"/>
      <c r="M57" s="1"/>
      <c r="N57" s="1"/>
      <c r="O57" s="1"/>
    </row>
    <row r="58" spans="1:15" ht="135" customHeight="1">
      <c r="A58" s="15"/>
      <c r="B58" s="16"/>
      <c r="C58" s="16"/>
      <c r="D58" s="16"/>
      <c r="E58" s="16"/>
      <c r="F58" s="20"/>
      <c r="G58" s="20"/>
      <c r="H58" s="16"/>
      <c r="I58" s="25"/>
      <c r="J58" s="25"/>
      <c r="K58" s="1"/>
      <c r="L58" s="1"/>
      <c r="M58" s="1"/>
      <c r="N58" s="1"/>
      <c r="O58" s="1"/>
    </row>
    <row r="59" spans="1:15" ht="135" customHeight="1">
      <c r="A59" s="15"/>
      <c r="B59" s="16"/>
      <c r="C59" s="16"/>
      <c r="D59" s="16"/>
      <c r="E59" s="16"/>
      <c r="F59" s="20"/>
      <c r="G59" s="20"/>
      <c r="H59" s="16"/>
      <c r="I59" s="25"/>
      <c r="J59" s="25"/>
      <c r="K59" s="1"/>
      <c r="L59" s="1"/>
      <c r="M59" s="1"/>
      <c r="N59" s="1"/>
      <c r="O59" s="1"/>
    </row>
    <row r="60" spans="1:15" ht="135" customHeight="1">
      <c r="A60" s="15"/>
      <c r="B60" s="16"/>
      <c r="C60" s="16"/>
      <c r="D60" s="16"/>
      <c r="E60" s="16"/>
      <c r="F60" s="20"/>
      <c r="G60" s="20"/>
      <c r="H60" s="16"/>
      <c r="I60" s="25"/>
      <c r="J60" s="25"/>
      <c r="K60" s="1"/>
      <c r="L60" s="1"/>
      <c r="M60" s="1"/>
      <c r="N60" s="1"/>
      <c r="O60" s="1"/>
    </row>
    <row r="61" spans="1:15" ht="135" customHeight="1">
      <c r="A61" s="15"/>
      <c r="B61" s="16"/>
      <c r="C61" s="16"/>
      <c r="D61" s="16"/>
      <c r="E61" s="16"/>
      <c r="F61" s="20"/>
      <c r="G61" s="20"/>
      <c r="H61" s="16"/>
      <c r="I61" s="25"/>
      <c r="J61" s="25"/>
      <c r="K61" s="1"/>
      <c r="L61" s="1"/>
      <c r="M61" s="1"/>
      <c r="N61" s="1"/>
      <c r="O61" s="1"/>
    </row>
    <row r="62" spans="1:15" ht="135" customHeight="1">
      <c r="A62" s="15"/>
      <c r="B62" s="16"/>
      <c r="C62" s="16"/>
      <c r="D62" s="16"/>
      <c r="E62" s="16"/>
      <c r="F62" s="20"/>
      <c r="G62" s="20"/>
      <c r="H62" s="16"/>
      <c r="I62" s="25"/>
      <c r="J62" s="25"/>
      <c r="K62" s="1"/>
      <c r="L62" s="1"/>
      <c r="M62" s="1"/>
      <c r="N62" s="1"/>
      <c r="O62" s="1"/>
    </row>
    <row r="63" spans="1:15" ht="135" customHeight="1">
      <c r="A63" s="15"/>
      <c r="B63" s="16"/>
      <c r="C63" s="16"/>
      <c r="D63" s="16"/>
      <c r="E63" s="16"/>
      <c r="F63" s="20"/>
      <c r="G63" s="20"/>
      <c r="H63" s="16"/>
      <c r="I63" s="25"/>
      <c r="J63" s="25"/>
      <c r="K63" s="1"/>
      <c r="L63" s="1"/>
      <c r="M63" s="1"/>
      <c r="N63" s="1"/>
      <c r="O63" s="1"/>
    </row>
    <row r="64" spans="1:15" ht="135" customHeight="1">
      <c r="A64" s="15"/>
      <c r="B64" s="16"/>
      <c r="C64" s="16"/>
      <c r="D64" s="16"/>
      <c r="E64" s="16"/>
      <c r="F64" s="20"/>
      <c r="G64" s="20"/>
      <c r="H64" s="16"/>
      <c r="I64" s="25"/>
      <c r="J64" s="25"/>
      <c r="K64" s="1"/>
      <c r="L64" s="1"/>
      <c r="M64" s="1"/>
      <c r="N64" s="1"/>
      <c r="O64" s="1"/>
    </row>
    <row r="65" spans="1:15" ht="135" customHeight="1">
      <c r="A65" s="15"/>
      <c r="B65" s="16"/>
      <c r="C65" s="16"/>
      <c r="D65" s="16"/>
      <c r="E65" s="16"/>
      <c r="F65" s="20"/>
      <c r="G65" s="20"/>
      <c r="H65" s="16"/>
      <c r="I65" s="25"/>
      <c r="J65" s="25"/>
      <c r="K65" s="1"/>
      <c r="L65" s="1"/>
      <c r="M65" s="1"/>
      <c r="N65" s="1"/>
      <c r="O65" s="1"/>
    </row>
    <row r="66" spans="1:15" ht="135" customHeight="1">
      <c r="A66" s="15"/>
      <c r="B66" s="16"/>
      <c r="C66" s="16"/>
      <c r="D66" s="16"/>
      <c r="E66" s="16"/>
      <c r="F66" s="20"/>
      <c r="G66" s="20"/>
      <c r="H66" s="16"/>
      <c r="I66" s="25"/>
      <c r="J66" s="25"/>
      <c r="K66" s="1"/>
      <c r="L66" s="1"/>
      <c r="M66" s="1"/>
      <c r="N66" s="1"/>
      <c r="O66" s="1"/>
    </row>
    <row r="67" spans="1:15" ht="135" customHeight="1">
      <c r="A67" s="15"/>
      <c r="B67" s="16"/>
      <c r="C67" s="16"/>
      <c r="D67" s="16"/>
      <c r="E67" s="16"/>
      <c r="F67" s="20"/>
      <c r="G67" s="20"/>
      <c r="H67" s="16"/>
      <c r="I67" s="25"/>
      <c r="J67" s="25"/>
      <c r="K67" s="1"/>
      <c r="L67" s="1"/>
      <c r="M67" s="1"/>
      <c r="N67" s="1"/>
      <c r="O67" s="1"/>
    </row>
    <row r="68" spans="1:15" ht="135" customHeight="1">
      <c r="A68" s="15"/>
      <c r="B68" s="16"/>
      <c r="C68" s="16"/>
      <c r="D68" s="16"/>
      <c r="E68" s="16"/>
      <c r="F68" s="20"/>
      <c r="G68" s="20"/>
      <c r="H68" s="16"/>
      <c r="I68" s="25"/>
      <c r="J68" s="25"/>
      <c r="K68" s="1"/>
      <c r="L68" s="1"/>
      <c r="M68" s="1"/>
      <c r="N68" s="1"/>
      <c r="O68" s="1"/>
    </row>
    <row r="69" spans="1:15" ht="135" customHeight="1">
      <c r="A69" s="15"/>
      <c r="B69" s="16"/>
      <c r="C69" s="16"/>
      <c r="D69" s="16"/>
      <c r="E69" s="16"/>
      <c r="F69" s="20"/>
      <c r="G69" s="20"/>
      <c r="H69" s="16"/>
      <c r="I69" s="25"/>
      <c r="J69" s="25"/>
      <c r="K69" s="1"/>
      <c r="L69" s="1"/>
      <c r="M69" s="1"/>
      <c r="N69" s="1"/>
      <c r="O69" s="1"/>
    </row>
    <row r="70" spans="1:15" ht="135" customHeight="1">
      <c r="A70" s="15"/>
      <c r="B70" s="16"/>
      <c r="C70" s="16"/>
      <c r="D70" s="16"/>
      <c r="E70" s="16"/>
      <c r="F70" s="20"/>
      <c r="G70" s="20"/>
      <c r="H70" s="16"/>
      <c r="I70" s="25"/>
      <c r="J70" s="25"/>
      <c r="K70" s="1"/>
      <c r="L70" s="1"/>
      <c r="M70" s="1"/>
      <c r="N70" s="1"/>
      <c r="O70" s="1"/>
    </row>
    <row r="71" spans="1:15" ht="135" customHeight="1">
      <c r="A71" s="15"/>
      <c r="B71" s="16"/>
      <c r="C71" s="16"/>
      <c r="D71" s="16"/>
      <c r="E71" s="16"/>
      <c r="F71" s="20"/>
      <c r="G71" s="20"/>
      <c r="H71" s="16"/>
      <c r="I71" s="25"/>
      <c r="J71" s="25"/>
      <c r="K71" s="1"/>
      <c r="L71" s="1"/>
      <c r="M71" s="1"/>
      <c r="N71" s="1"/>
      <c r="O71" s="1"/>
    </row>
    <row r="72" spans="1:15" ht="135" customHeight="1">
      <c r="A72" s="15"/>
      <c r="B72" s="16"/>
      <c r="C72" s="16"/>
      <c r="D72" s="16"/>
      <c r="E72" s="16"/>
      <c r="F72" s="20"/>
      <c r="G72" s="20"/>
      <c r="H72" s="16"/>
      <c r="I72" s="25"/>
      <c r="J72" s="25"/>
      <c r="K72" s="1"/>
      <c r="L72" s="1"/>
      <c r="M72" s="1"/>
      <c r="N72" s="1"/>
      <c r="O72" s="1"/>
    </row>
    <row r="73" spans="1:15" ht="135" customHeight="1">
      <c r="A73" s="15"/>
      <c r="B73" s="16"/>
      <c r="C73" s="16"/>
      <c r="D73" s="16"/>
      <c r="E73" s="16"/>
      <c r="F73" s="20"/>
      <c r="G73" s="20"/>
      <c r="H73" s="16"/>
      <c r="I73" s="25"/>
      <c r="J73" s="25"/>
      <c r="K73" s="1"/>
      <c r="L73" s="1"/>
      <c r="M73" s="1"/>
      <c r="N73" s="1"/>
      <c r="O73" s="1"/>
    </row>
    <row r="74" spans="1:15" ht="135" customHeight="1">
      <c r="A74" s="15"/>
      <c r="B74" s="16"/>
      <c r="C74" s="16"/>
      <c r="D74" s="16"/>
      <c r="E74" s="16"/>
      <c r="F74" s="20"/>
      <c r="G74" s="20"/>
      <c r="H74" s="16"/>
      <c r="I74" s="25"/>
      <c r="J74" s="25"/>
      <c r="K74" s="1"/>
      <c r="L74" s="1"/>
      <c r="M74" s="1"/>
      <c r="N74" s="1"/>
      <c r="O74" s="1"/>
    </row>
    <row r="75" spans="1:15" ht="135" customHeight="1">
      <c r="A75" s="15"/>
      <c r="B75" s="16"/>
      <c r="C75" s="16"/>
      <c r="D75" s="16"/>
      <c r="E75" s="16"/>
      <c r="F75" s="20"/>
      <c r="G75" s="20"/>
      <c r="H75" s="16"/>
      <c r="I75" s="25"/>
      <c r="J75" s="25"/>
      <c r="K75" s="1"/>
      <c r="L75" s="1"/>
      <c r="M75" s="1"/>
      <c r="N75" s="1"/>
      <c r="O75" s="1"/>
    </row>
    <row r="76" spans="1:15" ht="135" customHeight="1">
      <c r="A76" s="15"/>
      <c r="B76" s="16"/>
      <c r="C76" s="16"/>
      <c r="D76" s="16"/>
      <c r="E76" s="16"/>
      <c r="F76" s="20"/>
      <c r="G76" s="20"/>
      <c r="H76" s="16"/>
      <c r="I76" s="25"/>
      <c r="J76" s="25"/>
      <c r="K76" s="1"/>
      <c r="L76" s="1"/>
      <c r="M76" s="1"/>
      <c r="N76" s="1"/>
      <c r="O76" s="1"/>
    </row>
    <row r="77" spans="1:15" ht="135" customHeight="1">
      <c r="A77" s="15"/>
      <c r="B77" s="16"/>
      <c r="C77" s="16"/>
      <c r="D77" s="16"/>
      <c r="E77" s="16"/>
      <c r="F77" s="20"/>
      <c r="G77" s="20"/>
      <c r="H77" s="16"/>
      <c r="I77" s="25"/>
      <c r="J77" s="25"/>
      <c r="K77" s="1"/>
      <c r="L77" s="1"/>
      <c r="M77" s="1"/>
      <c r="N77" s="1"/>
      <c r="O77" s="1"/>
    </row>
    <row r="78" spans="1:15" ht="135" customHeight="1">
      <c r="A78" s="15"/>
      <c r="B78" s="16"/>
      <c r="C78" s="16"/>
      <c r="D78" s="16"/>
      <c r="E78" s="16"/>
      <c r="F78" s="20"/>
      <c r="G78" s="20"/>
      <c r="H78" s="16"/>
      <c r="I78" s="25"/>
      <c r="J78" s="25"/>
      <c r="K78" s="1"/>
      <c r="L78" s="1"/>
      <c r="M78" s="1"/>
      <c r="N78" s="1"/>
      <c r="O78" s="1"/>
    </row>
    <row r="79" spans="1:15" ht="135" customHeight="1">
      <c r="A79" s="15"/>
      <c r="B79" s="16"/>
      <c r="C79" s="16"/>
      <c r="D79" s="16"/>
      <c r="E79" s="16"/>
      <c r="F79" s="20"/>
      <c r="G79" s="20"/>
      <c r="H79" s="16"/>
      <c r="I79" s="25"/>
      <c r="J79" s="25"/>
      <c r="K79" s="1"/>
      <c r="L79" s="1"/>
      <c r="M79" s="1"/>
      <c r="N79" s="1"/>
      <c r="O79" s="1"/>
    </row>
    <row r="80" spans="1:15" ht="135" customHeight="1">
      <c r="A80" s="15"/>
      <c r="B80" s="16"/>
      <c r="C80" s="16"/>
      <c r="D80" s="16"/>
      <c r="E80" s="16"/>
      <c r="F80" s="20"/>
      <c r="G80" s="20"/>
      <c r="H80" s="16"/>
      <c r="I80" s="25"/>
      <c r="J80" s="25"/>
      <c r="K80" s="1"/>
      <c r="L80" s="1"/>
      <c r="M80" s="1"/>
      <c r="N80" s="1"/>
      <c r="O80" s="1"/>
    </row>
    <row r="81" spans="1:15" ht="135" customHeight="1">
      <c r="A81" s="15"/>
      <c r="B81" s="16"/>
      <c r="C81" s="16"/>
      <c r="D81" s="16"/>
      <c r="E81" s="16"/>
      <c r="F81" s="20"/>
      <c r="G81" s="20"/>
      <c r="H81" s="16"/>
      <c r="I81" s="25"/>
      <c r="J81" s="25"/>
      <c r="K81" s="1"/>
      <c r="L81" s="1"/>
      <c r="M81" s="1"/>
      <c r="N81" s="1"/>
      <c r="O81" s="1"/>
    </row>
    <row r="82" spans="1:15" ht="135" customHeight="1">
      <c r="A82" s="15"/>
      <c r="B82" s="16"/>
      <c r="C82" s="16"/>
      <c r="D82" s="16"/>
      <c r="E82" s="16"/>
      <c r="F82" s="20"/>
      <c r="G82" s="20"/>
      <c r="H82" s="16"/>
      <c r="I82" s="25"/>
      <c r="J82" s="25"/>
      <c r="K82" s="1"/>
      <c r="L82" s="1"/>
      <c r="M82" s="1"/>
      <c r="N82" s="1"/>
      <c r="O82" s="1"/>
    </row>
    <row r="83" spans="1:15" ht="135" customHeight="1">
      <c r="A83" s="15"/>
      <c r="B83" s="16"/>
      <c r="C83" s="16"/>
      <c r="D83" s="16"/>
      <c r="E83" s="16"/>
      <c r="F83" s="20"/>
      <c r="G83" s="20"/>
      <c r="H83" s="16"/>
      <c r="I83" s="25"/>
      <c r="J83" s="25"/>
      <c r="K83" s="1"/>
      <c r="L83" s="1"/>
      <c r="M83" s="1"/>
      <c r="N83" s="1"/>
      <c r="O83" s="1"/>
    </row>
    <row r="84" spans="1:15" ht="135" customHeight="1">
      <c r="A84" s="15"/>
      <c r="B84" s="16"/>
      <c r="C84" s="16"/>
      <c r="D84" s="16"/>
      <c r="E84" s="16"/>
      <c r="F84" s="20"/>
      <c r="G84" s="20"/>
      <c r="H84" s="16"/>
      <c r="I84" s="25"/>
      <c r="J84" s="25"/>
      <c r="K84" s="1"/>
      <c r="L84" s="1"/>
      <c r="M84" s="1"/>
      <c r="N84" s="1"/>
      <c r="O84" s="1"/>
    </row>
    <row r="85" spans="1:15" ht="135" customHeight="1">
      <c r="A85" s="15"/>
      <c r="B85" s="16"/>
      <c r="C85" s="16"/>
      <c r="D85" s="16"/>
      <c r="E85" s="16"/>
      <c r="F85" s="20"/>
      <c r="G85" s="20"/>
      <c r="H85" s="16"/>
      <c r="I85" s="25"/>
      <c r="J85" s="25"/>
      <c r="K85" s="1"/>
      <c r="L85" s="1"/>
      <c r="M85" s="1"/>
      <c r="N85" s="1"/>
      <c r="O85" s="1"/>
    </row>
    <row r="86" spans="1:15" ht="135" customHeight="1">
      <c r="A86" s="15"/>
      <c r="B86" s="16"/>
      <c r="C86" s="16"/>
      <c r="D86" s="16"/>
      <c r="E86" s="16"/>
      <c r="F86" s="20"/>
      <c r="G86" s="20"/>
      <c r="H86" s="16"/>
      <c r="I86" s="25"/>
      <c r="J86" s="25"/>
      <c r="K86" s="1"/>
      <c r="L86" s="1"/>
      <c r="M86" s="1"/>
      <c r="N86" s="1"/>
      <c r="O86" s="1"/>
    </row>
    <row r="87" spans="1:15" ht="135" customHeight="1">
      <c r="A87" s="15"/>
      <c r="B87" s="16"/>
      <c r="C87" s="16"/>
      <c r="D87" s="16"/>
      <c r="E87" s="16"/>
      <c r="F87" s="20"/>
      <c r="G87" s="20"/>
      <c r="H87" s="16"/>
      <c r="I87" s="25"/>
      <c r="J87" s="25"/>
      <c r="K87" s="1"/>
      <c r="L87" s="1"/>
      <c r="M87" s="1"/>
      <c r="N87" s="1"/>
      <c r="O87" s="1"/>
    </row>
    <row r="88" spans="1:15" ht="135" customHeight="1">
      <c r="A88" s="15"/>
      <c r="B88" s="16"/>
      <c r="C88" s="16"/>
      <c r="D88" s="16"/>
      <c r="E88" s="16"/>
      <c r="F88" s="20"/>
      <c r="G88" s="20"/>
      <c r="H88" s="16"/>
      <c r="I88" s="25"/>
      <c r="J88" s="25"/>
      <c r="K88" s="1"/>
      <c r="L88" s="1"/>
      <c r="M88" s="1"/>
      <c r="N88" s="1"/>
      <c r="O88" s="1"/>
    </row>
    <row r="89" spans="1:15" ht="135" customHeight="1">
      <c r="A89" s="15"/>
      <c r="B89" s="16"/>
      <c r="C89" s="16"/>
      <c r="D89" s="16"/>
      <c r="E89" s="16"/>
      <c r="F89" s="20"/>
      <c r="G89" s="20"/>
      <c r="H89" s="16"/>
      <c r="I89" s="25"/>
      <c r="J89" s="25"/>
      <c r="K89" s="1"/>
      <c r="L89" s="1"/>
      <c r="M89" s="1"/>
      <c r="N89" s="1"/>
      <c r="O89" s="1"/>
    </row>
    <row r="90" spans="1:15" ht="135" customHeight="1">
      <c r="A90" s="15"/>
      <c r="B90" s="16"/>
      <c r="C90" s="16"/>
      <c r="D90" s="16"/>
      <c r="E90" s="16"/>
      <c r="F90" s="20"/>
      <c r="G90" s="20"/>
      <c r="H90" s="16"/>
      <c r="I90" s="25"/>
      <c r="J90" s="25"/>
      <c r="K90" s="1"/>
      <c r="L90" s="1"/>
      <c r="M90" s="1"/>
      <c r="N90" s="1"/>
      <c r="O90" s="1"/>
    </row>
    <row r="91" spans="1:15" ht="135" customHeight="1">
      <c r="A91" s="15"/>
      <c r="B91" s="16"/>
      <c r="C91" s="16"/>
      <c r="D91" s="16"/>
      <c r="E91" s="16"/>
      <c r="F91" s="20"/>
      <c r="G91" s="20"/>
      <c r="H91" s="16"/>
      <c r="I91" s="25"/>
      <c r="J91" s="25"/>
      <c r="K91" s="1"/>
      <c r="L91" s="1"/>
      <c r="M91" s="1"/>
      <c r="N91" s="1"/>
      <c r="O91" s="1"/>
    </row>
    <row r="92" spans="1:15" ht="135" customHeight="1">
      <c r="A92" s="15"/>
      <c r="B92" s="16"/>
      <c r="C92" s="16"/>
      <c r="D92" s="16"/>
      <c r="E92" s="16"/>
      <c r="F92" s="20"/>
      <c r="G92" s="20"/>
      <c r="H92" s="16"/>
      <c r="I92" s="25"/>
      <c r="J92" s="25"/>
      <c r="K92" s="1"/>
      <c r="L92" s="1"/>
      <c r="M92" s="1"/>
      <c r="N92" s="1"/>
      <c r="O92" s="1"/>
    </row>
    <row r="93" spans="1:15" ht="135" customHeight="1">
      <c r="A93" s="15"/>
      <c r="B93" s="16"/>
      <c r="C93" s="16"/>
      <c r="D93" s="16"/>
      <c r="E93" s="16"/>
      <c r="F93" s="20"/>
      <c r="G93" s="20"/>
      <c r="H93" s="16"/>
      <c r="I93" s="25"/>
      <c r="J93" s="25"/>
      <c r="K93" s="1"/>
      <c r="L93" s="1"/>
      <c r="M93" s="1"/>
      <c r="N93" s="1"/>
      <c r="O93" s="1"/>
    </row>
    <row r="94" spans="1:15" ht="135" customHeight="1">
      <c r="A94" s="15"/>
      <c r="B94" s="16"/>
      <c r="C94" s="16"/>
      <c r="D94" s="16"/>
      <c r="E94" s="16"/>
      <c r="F94" s="20"/>
      <c r="G94" s="20"/>
      <c r="H94" s="16"/>
      <c r="I94" s="25"/>
      <c r="J94" s="25"/>
      <c r="K94" s="1"/>
      <c r="L94" s="1"/>
      <c r="M94" s="1"/>
      <c r="N94" s="1"/>
      <c r="O94" s="1"/>
    </row>
    <row r="95" spans="1:15" ht="135" customHeight="1">
      <c r="A95" s="15"/>
      <c r="B95" s="16"/>
      <c r="C95" s="16"/>
      <c r="D95" s="16"/>
      <c r="E95" s="16"/>
      <c r="F95" s="20"/>
      <c r="G95" s="20"/>
      <c r="H95" s="16"/>
      <c r="I95" s="25"/>
      <c r="J95" s="25"/>
      <c r="K95" s="1"/>
      <c r="L95" s="1"/>
      <c r="M95" s="1"/>
      <c r="N95" s="1"/>
      <c r="O95" s="1"/>
    </row>
    <row r="96" spans="1:15" ht="135" customHeight="1">
      <c r="A96" s="15"/>
      <c r="B96" s="16"/>
      <c r="C96" s="16"/>
      <c r="D96" s="16"/>
      <c r="E96" s="16"/>
      <c r="F96" s="20"/>
      <c r="G96" s="20"/>
      <c r="H96" s="16"/>
      <c r="I96" s="25"/>
      <c r="J96" s="25"/>
      <c r="K96" s="1"/>
      <c r="L96" s="1"/>
      <c r="M96" s="1"/>
      <c r="N96" s="1"/>
      <c r="O96" s="1"/>
    </row>
    <row r="97" spans="1:15" ht="135" customHeight="1">
      <c r="A97" s="15"/>
      <c r="B97" s="16"/>
      <c r="C97" s="16"/>
      <c r="D97" s="16"/>
      <c r="E97" s="16"/>
      <c r="F97" s="20"/>
      <c r="G97" s="20"/>
      <c r="H97" s="16"/>
      <c r="I97" s="25"/>
      <c r="J97" s="25"/>
      <c r="K97" s="1"/>
      <c r="L97" s="1"/>
      <c r="M97" s="1"/>
      <c r="N97" s="1"/>
      <c r="O97" s="1"/>
    </row>
    <row r="98" spans="1:15" ht="135" customHeight="1">
      <c r="A98" s="15"/>
      <c r="B98" s="16"/>
      <c r="C98" s="16"/>
      <c r="D98" s="16"/>
      <c r="E98" s="16"/>
      <c r="F98" s="20"/>
      <c r="G98" s="20"/>
      <c r="H98" s="16"/>
      <c r="I98" s="25"/>
      <c r="J98" s="25"/>
      <c r="K98" s="1"/>
      <c r="L98" s="1"/>
      <c r="M98" s="1"/>
      <c r="N98" s="1"/>
      <c r="O98" s="1"/>
    </row>
    <row r="99" spans="1:15" ht="135" customHeight="1">
      <c r="A99" s="15"/>
      <c r="B99" s="16"/>
      <c r="C99" s="16"/>
      <c r="D99" s="16"/>
      <c r="E99" s="16"/>
      <c r="F99" s="20"/>
      <c r="G99" s="20"/>
      <c r="H99" s="16"/>
      <c r="I99" s="25"/>
      <c r="J99" s="25"/>
      <c r="K99" s="1"/>
      <c r="L99" s="1"/>
      <c r="M99" s="1"/>
      <c r="N99" s="1"/>
      <c r="O99" s="1"/>
    </row>
    <row r="100" spans="1:15" ht="135" customHeight="1">
      <c r="A100" s="15"/>
      <c r="B100" s="16"/>
      <c r="C100" s="16"/>
      <c r="D100" s="16"/>
      <c r="E100" s="16"/>
      <c r="F100" s="20"/>
      <c r="G100" s="20"/>
      <c r="H100" s="16"/>
      <c r="I100" s="25"/>
      <c r="J100" s="25"/>
      <c r="K100" s="1"/>
      <c r="L100" s="1"/>
      <c r="M100" s="1"/>
      <c r="N100" s="1"/>
      <c r="O100" s="1"/>
    </row>
    <row r="101" spans="1:15" ht="135" customHeight="1">
      <c r="A101" s="15"/>
      <c r="B101" s="16"/>
      <c r="C101" s="16"/>
      <c r="D101" s="16"/>
      <c r="E101" s="16"/>
      <c r="F101" s="20"/>
      <c r="G101" s="20"/>
      <c r="H101" s="16"/>
      <c r="I101" s="25"/>
      <c r="J101" s="25"/>
      <c r="K101" s="1"/>
      <c r="L101" s="1"/>
      <c r="M101" s="1"/>
      <c r="N101" s="1"/>
      <c r="O101" s="1"/>
    </row>
    <row r="102" spans="1:15" ht="135" customHeight="1">
      <c r="A102" s="15"/>
      <c r="B102" s="16"/>
      <c r="C102" s="16"/>
      <c r="D102" s="16"/>
      <c r="E102" s="16"/>
      <c r="F102" s="20"/>
      <c r="G102" s="20"/>
      <c r="H102" s="16"/>
      <c r="I102" s="25"/>
      <c r="J102" s="25"/>
      <c r="K102" s="1"/>
      <c r="L102" s="1"/>
      <c r="M102" s="1"/>
      <c r="N102" s="1"/>
      <c r="O102" s="1"/>
    </row>
    <row r="103" spans="1:15" ht="135" customHeight="1">
      <c r="A103" s="15"/>
      <c r="B103" s="16"/>
      <c r="C103" s="16"/>
      <c r="D103" s="16"/>
      <c r="E103" s="16"/>
      <c r="F103" s="20"/>
      <c r="G103" s="20"/>
      <c r="H103" s="16"/>
      <c r="I103" s="25"/>
      <c r="J103" s="25"/>
      <c r="K103" s="1"/>
      <c r="L103" s="1"/>
      <c r="M103" s="1"/>
      <c r="N103" s="1"/>
      <c r="O103" s="1"/>
    </row>
    <row r="104" spans="1:15" ht="135" customHeight="1">
      <c r="A104" s="15"/>
      <c r="B104" s="16"/>
      <c r="C104" s="16"/>
      <c r="D104" s="16"/>
      <c r="E104" s="16"/>
      <c r="F104" s="20"/>
      <c r="G104" s="20"/>
      <c r="H104" s="16"/>
      <c r="I104" s="25"/>
      <c r="J104" s="25"/>
      <c r="K104" s="1"/>
      <c r="L104" s="1"/>
      <c r="M104" s="1"/>
      <c r="N104" s="1"/>
      <c r="O104" s="1"/>
    </row>
    <row r="105" spans="1:15" ht="135" customHeight="1">
      <c r="A105" s="15"/>
      <c r="B105" s="16"/>
      <c r="C105" s="16"/>
      <c r="D105" s="16"/>
      <c r="E105" s="16"/>
      <c r="F105" s="20"/>
      <c r="G105" s="20"/>
      <c r="H105" s="16"/>
      <c r="I105" s="25"/>
      <c r="J105" s="25"/>
      <c r="K105" s="1"/>
      <c r="L105" s="1"/>
      <c r="M105" s="1"/>
      <c r="N105" s="1"/>
      <c r="O105" s="1"/>
    </row>
    <row r="106" spans="1:15" ht="135" customHeight="1">
      <c r="A106" s="15"/>
      <c r="B106" s="16"/>
      <c r="C106" s="16"/>
      <c r="D106" s="16"/>
      <c r="E106" s="16"/>
      <c r="F106" s="20"/>
      <c r="G106" s="20"/>
      <c r="H106" s="16"/>
      <c r="I106" s="25"/>
      <c r="J106" s="25"/>
      <c r="K106" s="1"/>
      <c r="L106" s="1"/>
      <c r="M106" s="1"/>
      <c r="N106" s="1"/>
      <c r="O106" s="1"/>
    </row>
    <row r="107" spans="1:15" ht="135" customHeight="1">
      <c r="A107" s="15"/>
      <c r="B107" s="16"/>
      <c r="C107" s="16"/>
      <c r="D107" s="16"/>
      <c r="E107" s="16"/>
      <c r="F107" s="20"/>
      <c r="G107" s="20"/>
      <c r="H107" s="16"/>
      <c r="I107" s="25"/>
      <c r="J107" s="25"/>
      <c r="K107" s="1"/>
      <c r="L107" s="1"/>
      <c r="M107" s="1"/>
      <c r="N107" s="1"/>
      <c r="O107" s="1"/>
    </row>
    <row r="108" spans="1:15" ht="135" customHeight="1">
      <c r="A108" s="15"/>
      <c r="B108" s="16"/>
      <c r="C108" s="16"/>
      <c r="D108" s="16"/>
      <c r="E108" s="16"/>
      <c r="F108" s="20"/>
      <c r="G108" s="20"/>
      <c r="H108" s="16"/>
      <c r="I108" s="25"/>
      <c r="J108" s="25"/>
      <c r="K108" s="1"/>
      <c r="L108" s="1"/>
      <c r="M108" s="1"/>
      <c r="N108" s="1"/>
      <c r="O108" s="1"/>
    </row>
    <row r="109" spans="1:15" ht="135" customHeight="1">
      <c r="A109" s="15"/>
      <c r="B109" s="16"/>
      <c r="C109" s="16"/>
      <c r="D109" s="16"/>
      <c r="E109" s="16"/>
      <c r="F109" s="20"/>
      <c r="G109" s="20"/>
      <c r="H109" s="16"/>
      <c r="I109" s="25"/>
      <c r="J109" s="25"/>
      <c r="K109" s="1"/>
      <c r="L109" s="1"/>
      <c r="M109" s="1"/>
      <c r="N109" s="1"/>
      <c r="O109" s="1"/>
    </row>
    <row r="110" spans="1:15" ht="135" customHeight="1">
      <c r="A110" s="15"/>
      <c r="B110" s="16"/>
      <c r="C110" s="16"/>
      <c r="D110" s="16"/>
      <c r="E110" s="16"/>
      <c r="F110" s="20"/>
      <c r="G110" s="20"/>
      <c r="H110" s="16"/>
      <c r="I110" s="25"/>
      <c r="J110" s="25"/>
      <c r="K110" s="1"/>
      <c r="L110" s="1"/>
      <c r="M110" s="1"/>
      <c r="N110" s="1"/>
      <c r="O110" s="1"/>
    </row>
    <row r="111" spans="1:15" ht="135" customHeight="1">
      <c r="A111" s="15"/>
      <c r="B111" s="16"/>
      <c r="C111" s="16"/>
      <c r="D111" s="16"/>
      <c r="E111" s="16"/>
      <c r="F111" s="20"/>
      <c r="G111" s="20"/>
      <c r="H111" s="16"/>
      <c r="I111" s="25"/>
      <c r="J111" s="25"/>
      <c r="K111" s="1"/>
      <c r="L111" s="1"/>
      <c r="M111" s="1"/>
      <c r="N111" s="1"/>
      <c r="O111" s="1"/>
    </row>
    <row r="112" spans="1:15" ht="135" customHeight="1">
      <c r="A112" s="15"/>
      <c r="B112" s="16"/>
      <c r="C112" s="16"/>
      <c r="D112" s="16"/>
      <c r="E112" s="16"/>
      <c r="F112" s="20"/>
      <c r="G112" s="20"/>
      <c r="H112" s="16"/>
      <c r="I112" s="25"/>
      <c r="J112" s="25"/>
      <c r="K112" s="1"/>
      <c r="L112" s="1"/>
      <c r="M112" s="1"/>
      <c r="N112" s="1"/>
      <c r="O112" s="1"/>
    </row>
    <row r="113" spans="1:15" ht="135" customHeight="1">
      <c r="A113" s="15"/>
      <c r="B113" s="16"/>
      <c r="C113" s="16"/>
      <c r="D113" s="16"/>
      <c r="E113" s="16"/>
      <c r="F113" s="20"/>
      <c r="G113" s="20"/>
      <c r="H113" s="16"/>
      <c r="I113" s="25"/>
      <c r="J113" s="25"/>
      <c r="K113" s="1"/>
      <c r="L113" s="1"/>
      <c r="M113" s="1"/>
      <c r="N113" s="1"/>
      <c r="O113" s="1"/>
    </row>
    <row r="114" spans="1:15" ht="135" customHeight="1">
      <c r="A114" s="15"/>
      <c r="B114" s="16"/>
      <c r="C114" s="16"/>
      <c r="D114" s="16"/>
      <c r="E114" s="16"/>
      <c r="F114" s="20"/>
      <c r="G114" s="20"/>
      <c r="H114" s="16"/>
      <c r="I114" s="25"/>
      <c r="J114" s="25"/>
      <c r="K114" s="1"/>
      <c r="L114" s="1"/>
      <c r="M114" s="1"/>
      <c r="N114" s="1"/>
      <c r="O114" s="1"/>
    </row>
    <row r="115" spans="1:15" ht="135" customHeight="1">
      <c r="A115" s="15"/>
      <c r="B115" s="16"/>
      <c r="C115" s="16"/>
      <c r="D115" s="16"/>
      <c r="E115" s="16"/>
      <c r="F115" s="20"/>
      <c r="G115" s="20"/>
      <c r="H115" s="16"/>
      <c r="I115" s="25"/>
      <c r="J115" s="25"/>
      <c r="K115" s="1"/>
      <c r="L115" s="1"/>
      <c r="M115" s="1"/>
      <c r="N115" s="1"/>
      <c r="O115" s="1"/>
    </row>
    <row r="116" spans="1:15" ht="135" customHeight="1">
      <c r="A116" s="15"/>
      <c r="B116" s="16"/>
      <c r="C116" s="16"/>
      <c r="D116" s="16"/>
      <c r="E116" s="16"/>
      <c r="F116" s="20"/>
      <c r="G116" s="20"/>
      <c r="H116" s="16"/>
      <c r="I116" s="25"/>
      <c r="J116" s="25"/>
      <c r="K116" s="1"/>
      <c r="L116" s="1"/>
      <c r="M116" s="1"/>
      <c r="N116" s="1"/>
      <c r="O116" s="1"/>
    </row>
    <row r="117" spans="1:15" ht="135" customHeight="1">
      <c r="A117" s="15"/>
      <c r="B117" s="16"/>
      <c r="C117" s="16"/>
      <c r="D117" s="16"/>
      <c r="E117" s="16"/>
      <c r="F117" s="20"/>
      <c r="G117" s="20"/>
      <c r="H117" s="16"/>
      <c r="I117" s="25"/>
      <c r="J117" s="25"/>
      <c r="K117" s="1"/>
      <c r="L117" s="1"/>
      <c r="M117" s="1"/>
      <c r="N117" s="1"/>
      <c r="O117" s="1"/>
    </row>
    <row r="118" spans="1:15" ht="135" customHeight="1">
      <c r="A118" s="15"/>
      <c r="B118" s="16"/>
      <c r="C118" s="16"/>
      <c r="D118" s="16"/>
      <c r="E118" s="16"/>
      <c r="F118" s="20"/>
      <c r="G118" s="20"/>
      <c r="H118" s="16"/>
      <c r="I118" s="25"/>
      <c r="J118" s="25"/>
      <c r="K118" s="1"/>
      <c r="L118" s="1"/>
      <c r="M118" s="1"/>
      <c r="N118" s="1"/>
      <c r="O118" s="1"/>
    </row>
    <row r="119" spans="1:15" ht="135" customHeight="1">
      <c r="A119" s="15"/>
      <c r="B119" s="16"/>
      <c r="C119" s="16"/>
      <c r="D119" s="16"/>
      <c r="E119" s="16"/>
      <c r="F119" s="20"/>
      <c r="G119" s="20"/>
      <c r="H119" s="16"/>
      <c r="I119" s="25"/>
      <c r="J119" s="25"/>
      <c r="K119" s="1"/>
      <c r="L119" s="1"/>
      <c r="M119" s="1"/>
      <c r="N119" s="1"/>
      <c r="O119" s="1"/>
    </row>
    <row r="120" spans="1:15" ht="135" customHeight="1">
      <c r="A120" s="15"/>
      <c r="B120" s="16"/>
      <c r="C120" s="16"/>
      <c r="D120" s="16"/>
      <c r="E120" s="16"/>
      <c r="F120" s="20"/>
      <c r="G120" s="20"/>
      <c r="H120" s="16"/>
      <c r="I120" s="25"/>
      <c r="J120" s="25"/>
      <c r="K120" s="1"/>
      <c r="L120" s="1"/>
      <c r="M120" s="1"/>
      <c r="N120" s="1"/>
      <c r="O120" s="1"/>
    </row>
    <row r="121" spans="1:15" ht="135" customHeight="1">
      <c r="A121" s="15"/>
      <c r="B121" s="16"/>
      <c r="C121" s="16"/>
      <c r="D121" s="16"/>
      <c r="E121" s="16"/>
      <c r="F121" s="20"/>
      <c r="G121" s="20"/>
      <c r="H121" s="16"/>
      <c r="I121" s="25"/>
      <c r="J121" s="25"/>
      <c r="K121" s="1"/>
      <c r="L121" s="1"/>
      <c r="M121" s="1"/>
      <c r="N121" s="1"/>
      <c r="O121" s="1"/>
    </row>
    <row r="122" spans="1:15" ht="135" customHeight="1">
      <c r="A122" s="15"/>
      <c r="B122" s="16"/>
      <c r="C122" s="16"/>
      <c r="D122" s="16"/>
      <c r="E122" s="16"/>
      <c r="F122" s="20"/>
      <c r="G122" s="20"/>
      <c r="H122" s="16"/>
      <c r="I122" s="25"/>
      <c r="J122" s="25"/>
      <c r="K122" s="1"/>
      <c r="L122" s="1"/>
      <c r="M122" s="1"/>
      <c r="N122" s="1"/>
      <c r="O122" s="1"/>
    </row>
    <row r="123" spans="1:15" ht="135" customHeight="1">
      <c r="A123" s="15"/>
      <c r="B123" s="16"/>
      <c r="C123" s="16"/>
      <c r="D123" s="16"/>
      <c r="E123" s="16"/>
      <c r="F123" s="20"/>
      <c r="G123" s="20"/>
      <c r="H123" s="16"/>
      <c r="I123" s="25"/>
      <c r="J123" s="25"/>
      <c r="K123" s="1"/>
      <c r="L123" s="1"/>
      <c r="M123" s="1"/>
      <c r="N123" s="1"/>
      <c r="O123" s="1"/>
    </row>
    <row r="124" spans="1:15" ht="135" customHeight="1">
      <c r="A124" s="15"/>
      <c r="B124" s="16"/>
      <c r="C124" s="16"/>
      <c r="D124" s="16"/>
      <c r="E124" s="16"/>
      <c r="F124" s="20"/>
      <c r="G124" s="20"/>
      <c r="H124" s="16"/>
      <c r="I124" s="25"/>
      <c r="J124" s="25"/>
      <c r="K124" s="1"/>
      <c r="L124" s="1"/>
      <c r="M124" s="1"/>
      <c r="N124" s="1"/>
      <c r="O124" s="1"/>
    </row>
    <row r="125" spans="1:15" ht="135" customHeight="1">
      <c r="A125" s="15"/>
      <c r="B125" s="16"/>
      <c r="C125" s="16"/>
      <c r="D125" s="16"/>
      <c r="E125" s="16"/>
      <c r="F125" s="20"/>
      <c r="G125" s="20"/>
      <c r="H125" s="16"/>
      <c r="I125" s="25"/>
      <c r="J125" s="25"/>
      <c r="K125" s="1"/>
      <c r="L125" s="1"/>
      <c r="M125" s="1"/>
      <c r="N125" s="1"/>
      <c r="O125" s="1"/>
    </row>
    <row r="126" spans="1:15" ht="135" customHeight="1">
      <c r="A126" s="15"/>
      <c r="B126" s="16"/>
      <c r="C126" s="16"/>
      <c r="D126" s="16"/>
      <c r="E126" s="16"/>
      <c r="F126" s="20"/>
      <c r="G126" s="20"/>
      <c r="H126" s="16"/>
      <c r="I126" s="25"/>
      <c r="J126" s="25"/>
      <c r="K126" s="1"/>
      <c r="L126" s="1"/>
      <c r="M126" s="1"/>
      <c r="N126" s="1"/>
      <c r="O126" s="1"/>
    </row>
    <row r="127" spans="1:15" ht="135" customHeight="1">
      <c r="A127" s="15"/>
      <c r="B127" s="16"/>
      <c r="C127" s="16"/>
      <c r="D127" s="16"/>
      <c r="E127" s="16"/>
      <c r="F127" s="20"/>
      <c r="G127" s="20"/>
      <c r="H127" s="16"/>
      <c r="I127" s="25"/>
      <c r="J127" s="25"/>
      <c r="K127" s="1"/>
      <c r="L127" s="1"/>
      <c r="M127" s="1"/>
      <c r="N127" s="1"/>
      <c r="O127" s="1"/>
    </row>
    <row r="128" spans="1:15" ht="135" customHeight="1">
      <c r="A128" s="15"/>
      <c r="B128" s="16"/>
      <c r="C128" s="16"/>
      <c r="D128" s="16"/>
      <c r="E128" s="16"/>
      <c r="F128" s="20"/>
      <c r="G128" s="20"/>
      <c r="H128" s="16"/>
      <c r="I128" s="25"/>
      <c r="J128" s="25"/>
      <c r="K128" s="1"/>
      <c r="L128" s="1"/>
      <c r="M128" s="1"/>
      <c r="N128" s="1"/>
      <c r="O128" s="1"/>
    </row>
    <row r="129" spans="1:15" ht="135" customHeight="1">
      <c r="A129" s="15"/>
      <c r="B129" s="16"/>
      <c r="C129" s="16"/>
      <c r="D129" s="16"/>
      <c r="E129" s="16"/>
      <c r="F129" s="20"/>
      <c r="G129" s="20"/>
      <c r="H129" s="16"/>
      <c r="I129" s="25"/>
      <c r="J129" s="25"/>
      <c r="K129" s="1"/>
      <c r="L129" s="1"/>
      <c r="M129" s="1"/>
      <c r="N129" s="1"/>
      <c r="O129" s="1"/>
    </row>
    <row r="130" spans="1:15" ht="135" customHeight="1">
      <c r="A130" s="15"/>
      <c r="B130" s="16"/>
      <c r="C130" s="16"/>
      <c r="D130" s="16"/>
      <c r="E130" s="16"/>
      <c r="F130" s="20"/>
      <c r="G130" s="20"/>
      <c r="H130" s="16"/>
      <c r="I130" s="25"/>
      <c r="J130" s="25"/>
      <c r="K130" s="1"/>
      <c r="L130" s="1"/>
      <c r="M130" s="1"/>
      <c r="N130" s="1"/>
      <c r="O130" s="1"/>
    </row>
    <row r="131" spans="1:15" ht="135" customHeight="1">
      <c r="A131" s="15"/>
      <c r="B131" s="16"/>
      <c r="C131" s="16"/>
      <c r="D131" s="16"/>
      <c r="E131" s="16"/>
      <c r="F131" s="20"/>
      <c r="G131" s="20"/>
      <c r="H131" s="16"/>
      <c r="I131" s="25"/>
      <c r="J131" s="25"/>
      <c r="K131" s="1"/>
      <c r="L131" s="1"/>
      <c r="M131" s="1"/>
      <c r="N131" s="1"/>
      <c r="O131" s="1"/>
    </row>
    <row r="132" spans="1:15" ht="135" customHeight="1">
      <c r="A132" s="15"/>
      <c r="B132" s="16"/>
      <c r="C132" s="16"/>
      <c r="D132" s="16"/>
      <c r="E132" s="16"/>
      <c r="F132" s="20"/>
      <c r="G132" s="20"/>
      <c r="H132" s="16"/>
      <c r="I132" s="25"/>
      <c r="J132" s="25"/>
      <c r="K132" s="1"/>
      <c r="L132" s="1"/>
      <c r="M132" s="1"/>
      <c r="N132" s="1"/>
      <c r="O132" s="1"/>
    </row>
    <row r="133" spans="1:15" ht="135" customHeight="1">
      <c r="A133" s="15"/>
      <c r="B133" s="16"/>
      <c r="C133" s="16"/>
      <c r="D133" s="16"/>
      <c r="E133" s="16"/>
      <c r="F133" s="20"/>
      <c r="G133" s="20"/>
      <c r="H133" s="16"/>
      <c r="I133" s="25"/>
      <c r="J133" s="25"/>
      <c r="K133" s="1"/>
      <c r="L133" s="1"/>
      <c r="M133" s="1"/>
      <c r="N133" s="1"/>
      <c r="O133" s="1"/>
    </row>
    <row r="134" spans="1:15" ht="135" customHeight="1">
      <c r="A134" s="15"/>
      <c r="B134" s="16"/>
      <c r="C134" s="16"/>
      <c r="D134" s="16"/>
      <c r="E134" s="16"/>
      <c r="F134" s="20"/>
      <c r="G134" s="20"/>
      <c r="H134" s="16"/>
      <c r="I134" s="25"/>
      <c r="J134" s="25"/>
      <c r="K134" s="1"/>
      <c r="L134" s="1"/>
      <c r="M134" s="1"/>
      <c r="N134" s="1"/>
      <c r="O134" s="1"/>
    </row>
    <row r="135" spans="1:15" ht="135" customHeight="1">
      <c r="A135" s="15"/>
      <c r="B135" s="16"/>
      <c r="C135" s="16"/>
      <c r="D135" s="16"/>
      <c r="E135" s="16"/>
      <c r="F135" s="20"/>
      <c r="G135" s="20"/>
      <c r="H135" s="16"/>
      <c r="I135" s="25"/>
      <c r="J135" s="25"/>
      <c r="K135" s="1"/>
      <c r="L135" s="1"/>
      <c r="M135" s="1"/>
      <c r="N135" s="1"/>
      <c r="O135" s="1"/>
    </row>
    <row r="136" spans="1:15" ht="135" customHeight="1">
      <c r="A136" s="15"/>
      <c r="B136" s="16"/>
      <c r="C136" s="16"/>
      <c r="D136" s="16"/>
      <c r="E136" s="16"/>
      <c r="F136" s="20"/>
      <c r="G136" s="20"/>
      <c r="H136" s="16"/>
      <c r="I136" s="25"/>
      <c r="J136" s="25"/>
      <c r="K136" s="1"/>
      <c r="L136" s="1"/>
      <c r="M136" s="1"/>
      <c r="N136" s="1"/>
      <c r="O136" s="1"/>
    </row>
    <row r="137" spans="1:15" ht="135" customHeight="1">
      <c r="A137" s="15"/>
      <c r="B137" s="16"/>
      <c r="C137" s="16"/>
      <c r="D137" s="16"/>
      <c r="E137" s="16"/>
      <c r="F137" s="20"/>
      <c r="G137" s="20"/>
      <c r="H137" s="16"/>
      <c r="I137" s="25"/>
      <c r="J137" s="25"/>
      <c r="K137" s="1"/>
      <c r="L137" s="1"/>
      <c r="M137" s="1"/>
      <c r="N137" s="1"/>
      <c r="O137" s="1"/>
    </row>
    <row r="138" spans="1:15" ht="135" customHeight="1">
      <c r="A138" s="15"/>
      <c r="B138" s="16"/>
      <c r="C138" s="16"/>
      <c r="D138" s="16"/>
      <c r="E138" s="16"/>
      <c r="F138" s="20"/>
      <c r="G138" s="20"/>
      <c r="H138" s="16"/>
      <c r="I138" s="25"/>
      <c r="J138" s="25"/>
      <c r="K138" s="1"/>
      <c r="L138" s="1"/>
      <c r="M138" s="1"/>
      <c r="N138" s="1"/>
      <c r="O138" s="1"/>
    </row>
    <row r="139" spans="1:15" ht="135" customHeight="1">
      <c r="A139" s="15"/>
      <c r="B139" s="16"/>
      <c r="C139" s="16"/>
      <c r="D139" s="16"/>
      <c r="E139" s="16"/>
      <c r="F139" s="20"/>
      <c r="G139" s="20"/>
      <c r="H139" s="16"/>
      <c r="I139" s="25"/>
      <c r="J139" s="25"/>
      <c r="K139" s="1"/>
      <c r="L139" s="1"/>
      <c r="M139" s="1"/>
      <c r="N139" s="1"/>
      <c r="O139" s="1"/>
    </row>
    <row r="140" spans="1:15" ht="135" customHeight="1">
      <c r="A140" s="15"/>
      <c r="B140" s="16"/>
      <c r="C140" s="16"/>
      <c r="D140" s="16"/>
      <c r="E140" s="16"/>
      <c r="F140" s="20"/>
      <c r="G140" s="20"/>
      <c r="H140" s="16"/>
      <c r="I140" s="25"/>
      <c r="J140" s="25"/>
      <c r="K140" s="1"/>
      <c r="L140" s="1"/>
      <c r="M140" s="1"/>
      <c r="N140" s="1"/>
      <c r="O140" s="1"/>
    </row>
    <row r="141" spans="1:15" ht="135" customHeight="1">
      <c r="A141" s="15"/>
      <c r="B141" s="16"/>
      <c r="C141" s="16"/>
      <c r="D141" s="16"/>
      <c r="E141" s="16"/>
      <c r="F141" s="20"/>
      <c r="G141" s="20"/>
      <c r="H141" s="16"/>
      <c r="I141" s="25"/>
      <c r="J141" s="25"/>
      <c r="K141" s="1"/>
      <c r="L141" s="1"/>
      <c r="M141" s="1"/>
      <c r="N141" s="1"/>
      <c r="O141" s="1"/>
    </row>
    <row r="142" spans="1:15" ht="135" customHeight="1">
      <c r="A142" s="15"/>
      <c r="B142" s="16"/>
      <c r="C142" s="16"/>
      <c r="D142" s="16"/>
      <c r="E142" s="16"/>
      <c r="F142" s="20"/>
      <c r="G142" s="20"/>
      <c r="H142" s="16"/>
      <c r="I142" s="25"/>
      <c r="J142" s="25"/>
      <c r="K142" s="1"/>
      <c r="L142" s="1"/>
      <c r="M142" s="1"/>
      <c r="N142" s="1"/>
      <c r="O142" s="1"/>
    </row>
    <row r="143" spans="1:15" ht="135" customHeight="1">
      <c r="A143" s="15"/>
      <c r="B143" s="16"/>
      <c r="C143" s="16"/>
      <c r="D143" s="16"/>
      <c r="E143" s="16"/>
      <c r="F143" s="20"/>
      <c r="G143" s="20"/>
      <c r="H143" s="16"/>
      <c r="I143" s="25"/>
      <c r="J143" s="25"/>
      <c r="K143" s="1"/>
      <c r="L143" s="1"/>
      <c r="M143" s="1"/>
      <c r="N143" s="1"/>
      <c r="O143" s="1"/>
    </row>
    <row r="144" spans="1:15" ht="135" customHeight="1">
      <c r="A144" s="15"/>
      <c r="B144" s="16"/>
      <c r="C144" s="16"/>
      <c r="D144" s="16"/>
      <c r="E144" s="16"/>
      <c r="F144" s="20"/>
      <c r="G144" s="20"/>
      <c r="H144" s="16"/>
      <c r="I144" s="25"/>
      <c r="J144" s="25"/>
      <c r="K144" s="1"/>
      <c r="L144" s="1"/>
      <c r="M144" s="1"/>
      <c r="N144" s="1"/>
      <c r="O144" s="1"/>
    </row>
    <row r="145" spans="1:15" ht="135" customHeight="1">
      <c r="A145" s="15"/>
      <c r="B145" s="16"/>
      <c r="C145" s="16"/>
      <c r="D145" s="16"/>
      <c r="E145" s="16"/>
      <c r="F145" s="20"/>
      <c r="G145" s="20"/>
      <c r="H145" s="16"/>
      <c r="I145" s="25"/>
      <c r="J145" s="25"/>
      <c r="K145" s="1"/>
      <c r="L145" s="1"/>
      <c r="M145" s="1"/>
      <c r="N145" s="1"/>
      <c r="O145" s="1"/>
    </row>
    <row r="146" spans="1:15" ht="135" customHeight="1">
      <c r="A146" s="15"/>
      <c r="B146" s="16"/>
      <c r="C146" s="16"/>
      <c r="D146" s="16"/>
      <c r="E146" s="16"/>
      <c r="F146" s="20"/>
      <c r="G146" s="20"/>
      <c r="H146" s="16"/>
      <c r="I146" s="25"/>
      <c r="J146" s="25"/>
      <c r="K146" s="1"/>
      <c r="L146" s="1"/>
      <c r="M146" s="1"/>
      <c r="N146" s="1"/>
      <c r="O146" s="1"/>
    </row>
    <row r="147" spans="1:15" ht="135" customHeight="1">
      <c r="A147" s="15"/>
      <c r="B147" s="16"/>
      <c r="C147" s="16"/>
      <c r="D147" s="16"/>
      <c r="E147" s="16"/>
      <c r="F147" s="20"/>
      <c r="G147" s="20"/>
      <c r="H147" s="16"/>
      <c r="I147" s="25"/>
      <c r="J147" s="25"/>
      <c r="K147" s="1"/>
      <c r="L147" s="1"/>
      <c r="M147" s="1"/>
      <c r="N147" s="1"/>
      <c r="O147" s="1"/>
    </row>
    <row r="148" spans="1:15" ht="135" customHeight="1">
      <c r="A148" s="15"/>
      <c r="B148" s="16"/>
      <c r="C148" s="16"/>
      <c r="D148" s="16"/>
      <c r="E148" s="16"/>
      <c r="F148" s="20"/>
      <c r="G148" s="20"/>
      <c r="H148" s="16"/>
      <c r="I148" s="25"/>
      <c r="J148" s="25"/>
      <c r="K148" s="1"/>
      <c r="L148" s="1"/>
      <c r="M148" s="1"/>
      <c r="N148" s="1"/>
      <c r="O148" s="1"/>
    </row>
    <row r="149" spans="1:15" ht="135" customHeight="1">
      <c r="A149" s="15"/>
      <c r="B149" s="16"/>
      <c r="C149" s="16"/>
      <c r="D149" s="16"/>
      <c r="E149" s="16"/>
      <c r="F149" s="20"/>
      <c r="G149" s="20"/>
      <c r="H149" s="16"/>
      <c r="I149" s="25"/>
      <c r="J149" s="25"/>
      <c r="K149" s="1"/>
      <c r="L149" s="1"/>
      <c r="M149" s="1"/>
      <c r="N149" s="1"/>
      <c r="O149" s="1"/>
    </row>
    <row r="150" spans="1:15" ht="135" customHeight="1">
      <c r="A150" s="15"/>
      <c r="B150" s="16"/>
      <c r="C150" s="16"/>
      <c r="D150" s="16"/>
      <c r="E150" s="16"/>
      <c r="F150" s="20"/>
      <c r="G150" s="20"/>
      <c r="H150" s="16"/>
      <c r="I150" s="25"/>
      <c r="J150" s="25"/>
      <c r="K150" s="1"/>
      <c r="L150" s="1"/>
      <c r="M150" s="1"/>
      <c r="N150" s="1"/>
      <c r="O150" s="1"/>
    </row>
    <row r="151" spans="1:15" ht="135" customHeight="1">
      <c r="A151" s="15"/>
      <c r="B151" s="16"/>
      <c r="C151" s="16"/>
      <c r="D151" s="16"/>
      <c r="E151" s="16"/>
      <c r="F151" s="20"/>
      <c r="G151" s="20"/>
      <c r="H151" s="16"/>
      <c r="I151" s="25"/>
      <c r="J151" s="25"/>
      <c r="K151" s="1"/>
      <c r="L151" s="1"/>
      <c r="M151" s="1"/>
      <c r="N151" s="1"/>
      <c r="O151" s="1"/>
    </row>
    <row r="152" spans="1:15" ht="135" customHeight="1">
      <c r="A152" s="15"/>
      <c r="B152" s="16"/>
      <c r="C152" s="16"/>
      <c r="D152" s="16"/>
      <c r="E152" s="16"/>
      <c r="F152" s="20"/>
      <c r="G152" s="20"/>
      <c r="H152" s="16"/>
      <c r="I152" s="25"/>
      <c r="J152" s="25"/>
      <c r="K152" s="1"/>
      <c r="L152" s="1"/>
      <c r="M152" s="1"/>
      <c r="N152" s="1"/>
      <c r="O152" s="1"/>
    </row>
    <row r="153" spans="1:15" ht="135" customHeight="1">
      <c r="A153" s="15"/>
      <c r="B153" s="16"/>
      <c r="C153" s="16"/>
      <c r="D153" s="16"/>
      <c r="E153" s="16"/>
      <c r="F153" s="20"/>
      <c r="G153" s="20"/>
      <c r="H153" s="16"/>
      <c r="I153" s="25"/>
      <c r="J153" s="25"/>
      <c r="K153" s="1"/>
      <c r="L153" s="1"/>
      <c r="M153" s="1"/>
      <c r="N153" s="1"/>
      <c r="O153" s="1"/>
    </row>
    <row r="154" spans="1:15" ht="135" customHeight="1">
      <c r="A154" s="15"/>
      <c r="B154" s="16"/>
      <c r="C154" s="16"/>
      <c r="D154" s="16"/>
      <c r="E154" s="16"/>
      <c r="F154" s="20"/>
      <c r="G154" s="20"/>
      <c r="H154" s="16"/>
      <c r="I154" s="25"/>
      <c r="J154" s="25"/>
      <c r="K154" s="1"/>
      <c r="L154" s="1"/>
      <c r="M154" s="1"/>
      <c r="N154" s="1"/>
      <c r="O154" s="1"/>
    </row>
    <row r="155" spans="1:15" ht="135" customHeight="1">
      <c r="A155" s="15"/>
      <c r="B155" s="16"/>
      <c r="C155" s="16"/>
      <c r="D155" s="16"/>
      <c r="E155" s="16"/>
      <c r="F155" s="20"/>
      <c r="G155" s="20"/>
      <c r="H155" s="16"/>
      <c r="I155" s="25"/>
      <c r="J155" s="25"/>
      <c r="K155" s="1"/>
      <c r="L155" s="1"/>
      <c r="M155" s="1"/>
      <c r="N155" s="1"/>
      <c r="O155" s="1"/>
    </row>
    <row r="156" spans="1:15" ht="135" customHeight="1">
      <c r="A156" s="15"/>
      <c r="B156" s="16"/>
      <c r="C156" s="16"/>
      <c r="D156" s="16"/>
      <c r="E156" s="16"/>
      <c r="F156" s="20"/>
      <c r="G156" s="20"/>
      <c r="H156" s="16"/>
      <c r="I156" s="25"/>
      <c r="J156" s="25"/>
      <c r="K156" s="1"/>
      <c r="L156" s="1"/>
      <c r="M156" s="1"/>
      <c r="N156" s="1"/>
      <c r="O156" s="1"/>
    </row>
    <row r="157" spans="1:15" ht="135" customHeight="1">
      <c r="A157" s="15"/>
      <c r="B157" s="16"/>
      <c r="C157" s="16"/>
      <c r="D157" s="16"/>
      <c r="E157" s="16"/>
      <c r="F157" s="20"/>
      <c r="G157" s="20"/>
      <c r="H157" s="16"/>
      <c r="I157" s="25"/>
      <c r="J157" s="25"/>
      <c r="K157" s="1"/>
      <c r="L157" s="1"/>
      <c r="M157" s="1"/>
      <c r="N157" s="1"/>
      <c r="O157" s="1"/>
    </row>
    <row r="158" spans="1:15" ht="135" customHeight="1">
      <c r="A158" s="15"/>
      <c r="B158" s="16"/>
      <c r="C158" s="16"/>
      <c r="D158" s="16"/>
      <c r="E158" s="16"/>
      <c r="F158" s="20"/>
      <c r="G158" s="20"/>
      <c r="H158" s="16"/>
      <c r="I158" s="25"/>
      <c r="J158" s="25"/>
      <c r="K158" s="1"/>
      <c r="L158" s="1"/>
      <c r="M158" s="1"/>
      <c r="N158" s="1"/>
      <c r="O158" s="1"/>
    </row>
    <row r="159" spans="1:15" ht="135" customHeight="1">
      <c r="A159" s="15"/>
      <c r="B159" s="16"/>
      <c r="C159" s="16"/>
      <c r="D159" s="16"/>
      <c r="E159" s="16"/>
      <c r="F159" s="20"/>
      <c r="G159" s="20"/>
      <c r="H159" s="16"/>
      <c r="I159" s="25"/>
      <c r="J159" s="25"/>
      <c r="K159" s="1"/>
      <c r="L159" s="1"/>
      <c r="M159" s="1"/>
      <c r="N159" s="1"/>
      <c r="O159" s="1"/>
    </row>
    <row r="160" spans="1:15" ht="135" customHeight="1">
      <c r="A160" s="15"/>
      <c r="B160" s="16"/>
      <c r="C160" s="16"/>
      <c r="D160" s="16"/>
      <c r="E160" s="16"/>
      <c r="F160" s="20"/>
      <c r="G160" s="20"/>
      <c r="H160" s="16"/>
      <c r="I160" s="25"/>
      <c r="J160" s="25"/>
      <c r="K160" s="1"/>
      <c r="L160" s="1"/>
      <c r="M160" s="1"/>
      <c r="N160" s="1"/>
      <c r="O160" s="1"/>
    </row>
    <row r="161" spans="1:15" ht="135" customHeight="1">
      <c r="A161" s="15"/>
      <c r="B161" s="16"/>
      <c r="C161" s="16"/>
      <c r="D161" s="16"/>
      <c r="E161" s="16"/>
      <c r="F161" s="20"/>
      <c r="G161" s="20"/>
      <c r="H161" s="16"/>
      <c r="I161" s="25"/>
      <c r="J161" s="25"/>
      <c r="K161" s="1"/>
      <c r="L161" s="1"/>
      <c r="M161" s="1"/>
      <c r="N161" s="1"/>
      <c r="O161" s="1"/>
    </row>
    <row r="162" spans="1:15" ht="135" customHeight="1">
      <c r="A162" s="15"/>
      <c r="B162" s="16"/>
      <c r="C162" s="16"/>
      <c r="D162" s="16"/>
      <c r="E162" s="16"/>
      <c r="F162" s="20"/>
      <c r="G162" s="20"/>
      <c r="H162" s="16"/>
      <c r="I162" s="25"/>
      <c r="J162" s="25"/>
      <c r="K162" s="1"/>
      <c r="L162" s="1"/>
      <c r="M162" s="1"/>
      <c r="N162" s="1"/>
      <c r="O162" s="1"/>
    </row>
    <row r="163" spans="1:15" ht="135" customHeight="1">
      <c r="A163" s="15"/>
      <c r="B163" s="16"/>
      <c r="C163" s="16"/>
      <c r="D163" s="16"/>
      <c r="E163" s="16"/>
      <c r="F163" s="20"/>
      <c r="G163" s="20"/>
      <c r="H163" s="16"/>
      <c r="I163" s="25"/>
      <c r="J163" s="25"/>
      <c r="K163" s="1"/>
      <c r="L163" s="1"/>
      <c r="M163" s="1"/>
      <c r="N163" s="1"/>
      <c r="O163" s="1"/>
    </row>
    <row r="164" spans="1:15" ht="135" customHeight="1">
      <c r="A164" s="15"/>
      <c r="B164" s="16"/>
      <c r="C164" s="16"/>
      <c r="D164" s="16"/>
      <c r="E164" s="16"/>
      <c r="F164" s="20"/>
      <c r="G164" s="20"/>
      <c r="H164" s="16"/>
      <c r="I164" s="25"/>
      <c r="J164" s="25"/>
      <c r="K164" s="1"/>
      <c r="L164" s="1"/>
      <c r="M164" s="1"/>
      <c r="N164" s="1"/>
      <c r="O164" s="1"/>
    </row>
    <row r="165" spans="1:15" ht="135" customHeight="1">
      <c r="A165" s="15"/>
      <c r="B165" s="16"/>
      <c r="C165" s="16"/>
      <c r="D165" s="16"/>
      <c r="E165" s="16"/>
      <c r="F165" s="20"/>
      <c r="G165" s="20"/>
      <c r="H165" s="16"/>
      <c r="I165" s="25"/>
      <c r="J165" s="25"/>
      <c r="K165" s="1"/>
      <c r="L165" s="1"/>
      <c r="M165" s="1"/>
      <c r="N165" s="1"/>
      <c r="O165" s="1"/>
    </row>
    <row r="166" spans="1:15" ht="135" customHeight="1">
      <c r="A166" s="15"/>
      <c r="B166" s="16"/>
      <c r="C166" s="16"/>
      <c r="D166" s="16"/>
      <c r="E166" s="16"/>
      <c r="F166" s="20"/>
      <c r="G166" s="20"/>
      <c r="H166" s="16"/>
      <c r="I166" s="25"/>
      <c r="J166" s="25"/>
      <c r="K166" s="1"/>
      <c r="L166" s="1"/>
      <c r="M166" s="1"/>
      <c r="N166" s="1"/>
      <c r="O166" s="1"/>
    </row>
    <row r="167" spans="1:15" ht="135" customHeight="1">
      <c r="A167" s="15"/>
      <c r="B167" s="16"/>
      <c r="C167" s="16"/>
      <c r="D167" s="16"/>
      <c r="E167" s="16"/>
      <c r="F167" s="20"/>
      <c r="G167" s="20"/>
      <c r="H167" s="16"/>
      <c r="I167" s="25"/>
      <c r="J167" s="25"/>
      <c r="K167" s="1"/>
      <c r="L167" s="1"/>
      <c r="M167" s="1"/>
      <c r="N167" s="1"/>
      <c r="O167" s="1"/>
    </row>
    <row r="168" spans="1:15" ht="135" customHeight="1">
      <c r="A168" s="15"/>
      <c r="B168" s="16"/>
      <c r="C168" s="16"/>
      <c r="D168" s="16"/>
      <c r="E168" s="16"/>
      <c r="F168" s="20"/>
      <c r="G168" s="20"/>
      <c r="H168" s="16"/>
      <c r="I168" s="25"/>
      <c r="J168" s="25"/>
      <c r="K168" s="1"/>
      <c r="L168" s="1"/>
      <c r="M168" s="1"/>
      <c r="N168" s="1"/>
      <c r="O168" s="1"/>
    </row>
    <row r="169" spans="1:15" ht="135" customHeight="1">
      <c r="A169" s="15"/>
      <c r="B169" s="16"/>
      <c r="C169" s="16"/>
      <c r="D169" s="16"/>
      <c r="E169" s="16"/>
      <c r="F169" s="20"/>
      <c r="G169" s="20"/>
      <c r="H169" s="16"/>
      <c r="I169" s="25"/>
      <c r="J169" s="25"/>
      <c r="K169" s="1"/>
      <c r="L169" s="1"/>
      <c r="M169" s="1"/>
      <c r="N169" s="1"/>
      <c r="O169" s="1"/>
    </row>
    <row r="170" spans="1:15" ht="135" customHeight="1">
      <c r="A170" s="15"/>
      <c r="B170" s="16"/>
      <c r="C170" s="16"/>
      <c r="D170" s="16"/>
      <c r="E170" s="16"/>
      <c r="F170" s="20"/>
      <c r="G170" s="20"/>
      <c r="H170" s="16"/>
      <c r="I170" s="25"/>
      <c r="J170" s="25"/>
      <c r="K170" s="1"/>
      <c r="L170" s="1"/>
      <c r="M170" s="1"/>
      <c r="N170" s="1"/>
      <c r="O170" s="1"/>
    </row>
    <row r="171" spans="1:15" ht="135" customHeight="1">
      <c r="A171" s="15"/>
      <c r="B171" s="16"/>
      <c r="C171" s="16"/>
      <c r="D171" s="16"/>
      <c r="E171" s="16"/>
      <c r="F171" s="20"/>
      <c r="G171" s="20"/>
      <c r="H171" s="16"/>
      <c r="I171" s="25"/>
      <c r="J171" s="25"/>
      <c r="K171" s="1"/>
      <c r="L171" s="1"/>
      <c r="M171" s="1"/>
      <c r="N171" s="1"/>
      <c r="O171" s="1"/>
    </row>
    <row r="172" spans="1:15" ht="135" customHeight="1">
      <c r="A172" s="15"/>
      <c r="B172" s="16"/>
      <c r="C172" s="16"/>
      <c r="D172" s="16"/>
      <c r="E172" s="16"/>
      <c r="F172" s="20"/>
      <c r="G172" s="20"/>
      <c r="H172" s="16"/>
      <c r="I172" s="25"/>
      <c r="J172" s="25"/>
      <c r="K172" s="1"/>
      <c r="L172" s="1"/>
      <c r="M172" s="1"/>
      <c r="N172" s="1"/>
      <c r="O172" s="1"/>
    </row>
    <row r="173" spans="1:15" ht="135" customHeight="1">
      <c r="A173" s="15"/>
      <c r="B173" s="16"/>
      <c r="C173" s="16"/>
      <c r="D173" s="16"/>
      <c r="E173" s="16"/>
      <c r="F173" s="20"/>
      <c r="G173" s="20"/>
      <c r="H173" s="16"/>
      <c r="I173" s="25"/>
      <c r="J173" s="25"/>
      <c r="K173" s="1"/>
      <c r="L173" s="1"/>
      <c r="M173" s="1"/>
      <c r="N173" s="1"/>
      <c r="O173" s="1"/>
    </row>
    <row r="174" spans="1:15" ht="135" customHeight="1">
      <c r="A174" s="15"/>
      <c r="B174" s="16"/>
      <c r="C174" s="16"/>
      <c r="D174" s="16"/>
      <c r="E174" s="16"/>
      <c r="F174" s="20"/>
      <c r="G174" s="20"/>
      <c r="H174" s="16"/>
      <c r="I174" s="25"/>
      <c r="J174" s="25"/>
      <c r="K174" s="1"/>
      <c r="L174" s="1"/>
      <c r="M174" s="1"/>
      <c r="N174" s="1"/>
      <c r="O174" s="1"/>
    </row>
    <row r="175" spans="1:15" ht="135" customHeight="1">
      <c r="A175" s="15"/>
      <c r="B175" s="16"/>
      <c r="C175" s="16"/>
      <c r="D175" s="16"/>
      <c r="E175" s="16"/>
      <c r="F175" s="20"/>
      <c r="G175" s="20"/>
      <c r="H175" s="16"/>
      <c r="I175" s="25"/>
      <c r="J175" s="25"/>
      <c r="K175" s="1"/>
      <c r="L175" s="1"/>
      <c r="M175" s="1"/>
      <c r="N175" s="1"/>
      <c r="O175" s="1"/>
    </row>
    <row r="176" spans="1:15" ht="135" customHeight="1">
      <c r="A176" s="15"/>
      <c r="B176" s="16"/>
      <c r="C176" s="16"/>
      <c r="D176" s="16"/>
      <c r="E176" s="16"/>
      <c r="F176" s="20"/>
      <c r="G176" s="20"/>
      <c r="H176" s="16"/>
      <c r="I176" s="25"/>
      <c r="J176" s="25"/>
      <c r="K176" s="1"/>
      <c r="L176" s="1"/>
      <c r="M176" s="1"/>
      <c r="N176" s="1"/>
      <c r="O176" s="1"/>
    </row>
    <row r="177" spans="1:15" ht="135" customHeight="1">
      <c r="A177" s="15"/>
      <c r="B177" s="16"/>
      <c r="C177" s="16"/>
      <c r="D177" s="16"/>
      <c r="E177" s="16"/>
      <c r="F177" s="20"/>
      <c r="G177" s="20"/>
      <c r="H177" s="16"/>
      <c r="I177" s="25"/>
      <c r="J177" s="25"/>
      <c r="K177" s="1"/>
      <c r="L177" s="1"/>
      <c r="M177" s="1"/>
      <c r="N177" s="1"/>
      <c r="O177" s="1"/>
    </row>
    <row r="178" spans="1:15" ht="135" customHeight="1">
      <c r="A178" s="15"/>
      <c r="B178" s="16"/>
      <c r="C178" s="16"/>
      <c r="D178" s="16"/>
      <c r="E178" s="16"/>
      <c r="F178" s="20"/>
      <c r="G178" s="20"/>
      <c r="H178" s="16"/>
      <c r="I178" s="25"/>
      <c r="J178" s="25"/>
      <c r="K178" s="1"/>
      <c r="L178" s="1"/>
      <c r="M178" s="1"/>
      <c r="N178" s="1"/>
      <c r="O178" s="1"/>
    </row>
    <row r="179" spans="1:15" ht="135" customHeight="1">
      <c r="A179" s="15"/>
      <c r="B179" s="16"/>
      <c r="C179" s="16"/>
      <c r="D179" s="16"/>
      <c r="E179" s="16"/>
      <c r="F179" s="20"/>
      <c r="G179" s="20"/>
      <c r="H179" s="16"/>
      <c r="I179" s="25"/>
      <c r="J179" s="25"/>
      <c r="K179" s="1"/>
      <c r="L179" s="1"/>
      <c r="M179" s="1"/>
      <c r="N179" s="1"/>
      <c r="O179" s="1"/>
    </row>
    <row r="180" spans="1:15" ht="135" customHeight="1">
      <c r="A180" s="15"/>
      <c r="B180" s="16"/>
      <c r="C180" s="16"/>
      <c r="D180" s="16"/>
      <c r="E180" s="16"/>
      <c r="F180" s="20"/>
      <c r="G180" s="20"/>
      <c r="H180" s="16"/>
      <c r="I180" s="25"/>
      <c r="J180" s="25"/>
      <c r="K180" s="1"/>
      <c r="L180" s="1"/>
      <c r="M180" s="1"/>
      <c r="N180" s="1"/>
      <c r="O180" s="1"/>
    </row>
    <row r="181" spans="1:15" ht="135" customHeight="1">
      <c r="A181" s="15"/>
      <c r="B181" s="16"/>
      <c r="C181" s="16"/>
      <c r="D181" s="16"/>
      <c r="E181" s="16"/>
      <c r="F181" s="20"/>
      <c r="G181" s="20"/>
      <c r="H181" s="16"/>
      <c r="I181" s="25"/>
      <c r="J181" s="25"/>
      <c r="K181" s="1"/>
      <c r="L181" s="1"/>
      <c r="M181" s="1"/>
      <c r="N181" s="1"/>
      <c r="O181" s="1"/>
    </row>
    <row r="182" spans="1:15" ht="135" customHeight="1">
      <c r="A182" s="15"/>
      <c r="B182" s="16"/>
      <c r="C182" s="16"/>
      <c r="D182" s="16"/>
      <c r="E182" s="16"/>
      <c r="F182" s="20"/>
      <c r="G182" s="20"/>
      <c r="H182" s="16"/>
      <c r="I182" s="25"/>
      <c r="J182" s="25"/>
      <c r="K182" s="1"/>
      <c r="L182" s="1"/>
      <c r="M182" s="1"/>
      <c r="N182" s="1"/>
      <c r="O182" s="1"/>
    </row>
    <row r="183" spans="1:15" ht="135" customHeight="1">
      <c r="A183" s="15"/>
      <c r="B183" s="16"/>
      <c r="C183" s="16"/>
      <c r="D183" s="16"/>
      <c r="E183" s="16"/>
      <c r="F183" s="20"/>
      <c r="G183" s="20"/>
      <c r="H183" s="16"/>
      <c r="I183" s="25"/>
      <c r="J183" s="25"/>
      <c r="K183" s="1"/>
      <c r="L183" s="1"/>
      <c r="M183" s="1"/>
      <c r="N183" s="1"/>
      <c r="O183" s="1"/>
    </row>
    <row r="184" spans="1:15" ht="135" customHeight="1">
      <c r="A184" s="15"/>
      <c r="B184" s="16"/>
      <c r="C184" s="16"/>
      <c r="D184" s="16"/>
      <c r="E184" s="16"/>
      <c r="F184" s="20"/>
      <c r="G184" s="20"/>
      <c r="H184" s="16"/>
      <c r="I184" s="25"/>
      <c r="J184" s="25"/>
      <c r="K184" s="1"/>
      <c r="L184" s="1"/>
      <c r="M184" s="1"/>
      <c r="N184" s="1"/>
      <c r="O184" s="1"/>
    </row>
    <row r="185" spans="1:15" ht="135" customHeight="1">
      <c r="A185" s="15"/>
      <c r="B185" s="16"/>
      <c r="C185" s="16"/>
      <c r="D185" s="16"/>
      <c r="E185" s="16"/>
      <c r="F185" s="20"/>
      <c r="G185" s="20"/>
      <c r="H185" s="16"/>
      <c r="I185" s="25"/>
      <c r="J185" s="25"/>
      <c r="K185" s="1"/>
      <c r="L185" s="1"/>
      <c r="M185" s="1"/>
      <c r="N185" s="1"/>
      <c r="O185" s="1"/>
    </row>
    <row r="186" spans="1:15" ht="135" customHeight="1">
      <c r="A186" s="15"/>
      <c r="B186" s="16"/>
      <c r="C186" s="16"/>
      <c r="D186" s="16"/>
      <c r="E186" s="16"/>
      <c r="F186" s="20"/>
      <c r="G186" s="20"/>
      <c r="H186" s="16"/>
      <c r="I186" s="25"/>
      <c r="J186" s="25"/>
      <c r="K186" s="1"/>
      <c r="L186" s="1"/>
      <c r="M186" s="1"/>
      <c r="N186" s="1"/>
      <c r="O186" s="1"/>
    </row>
    <row r="187" spans="1:15" ht="135" customHeight="1">
      <c r="A187" s="15"/>
      <c r="B187" s="16"/>
      <c r="C187" s="16"/>
      <c r="D187" s="16"/>
      <c r="E187" s="16"/>
      <c r="F187" s="20"/>
      <c r="G187" s="20"/>
      <c r="H187" s="16"/>
      <c r="I187" s="25"/>
      <c r="J187" s="25"/>
      <c r="K187" s="1"/>
      <c r="L187" s="1"/>
      <c r="M187" s="1"/>
      <c r="N187" s="1"/>
      <c r="O187" s="1"/>
    </row>
    <row r="188" spans="1:15" ht="135" customHeight="1">
      <c r="A188" s="15"/>
      <c r="B188" s="16"/>
      <c r="C188" s="16"/>
      <c r="D188" s="16"/>
      <c r="E188" s="16"/>
      <c r="F188" s="20"/>
      <c r="G188" s="20"/>
      <c r="H188" s="16"/>
      <c r="I188" s="25"/>
      <c r="J188" s="25"/>
      <c r="K188" s="1"/>
      <c r="L188" s="1"/>
      <c r="M188" s="1"/>
      <c r="N188" s="1"/>
      <c r="O188" s="1"/>
    </row>
    <row r="189" spans="1:15" ht="135" customHeight="1">
      <c r="A189" s="15"/>
      <c r="B189" s="16"/>
      <c r="C189" s="16"/>
      <c r="D189" s="16"/>
      <c r="E189" s="16"/>
      <c r="F189" s="20"/>
      <c r="G189" s="20"/>
      <c r="H189" s="16"/>
      <c r="I189" s="25"/>
      <c r="J189" s="25"/>
      <c r="K189" s="1"/>
      <c r="L189" s="1"/>
      <c r="M189" s="1"/>
      <c r="N189" s="1"/>
      <c r="O189" s="1"/>
    </row>
    <row r="190" spans="1:15" ht="135" customHeight="1">
      <c r="A190" s="15"/>
      <c r="B190" s="16"/>
      <c r="C190" s="16"/>
      <c r="D190" s="16"/>
      <c r="E190" s="16"/>
      <c r="F190" s="20"/>
      <c r="G190" s="20"/>
      <c r="H190" s="16"/>
      <c r="I190" s="25"/>
      <c r="J190" s="25"/>
      <c r="K190" s="1"/>
      <c r="L190" s="1"/>
      <c r="M190" s="1"/>
      <c r="N190" s="1"/>
      <c r="O190" s="1"/>
    </row>
    <row r="191" spans="1:15" ht="135" customHeight="1">
      <c r="A191" s="15"/>
      <c r="B191" s="16"/>
      <c r="C191" s="16"/>
      <c r="D191" s="16"/>
      <c r="E191" s="16"/>
      <c r="F191" s="20"/>
      <c r="G191" s="20"/>
      <c r="H191" s="16"/>
      <c r="I191" s="25"/>
      <c r="J191" s="25"/>
      <c r="K191" s="1"/>
      <c r="L191" s="1"/>
      <c r="M191" s="1"/>
      <c r="N191" s="1"/>
      <c r="O191" s="1"/>
    </row>
    <row r="192" spans="1:15" ht="135" customHeight="1">
      <c r="A192" s="15"/>
      <c r="B192" s="16"/>
      <c r="C192" s="16"/>
      <c r="D192" s="16"/>
      <c r="E192" s="16"/>
      <c r="F192" s="20"/>
      <c r="G192" s="20"/>
      <c r="H192" s="16"/>
      <c r="I192" s="25"/>
      <c r="J192" s="25"/>
      <c r="K192" s="1"/>
      <c r="L192" s="1"/>
      <c r="M192" s="1"/>
      <c r="N192" s="1"/>
      <c r="O192" s="1"/>
    </row>
    <row r="193" spans="1:15" ht="135" customHeight="1">
      <c r="A193" s="15"/>
      <c r="B193" s="16"/>
      <c r="C193" s="16"/>
      <c r="D193" s="16"/>
      <c r="E193" s="16"/>
      <c r="F193" s="20"/>
      <c r="G193" s="20"/>
      <c r="H193" s="16"/>
      <c r="I193" s="25"/>
      <c r="J193" s="25"/>
      <c r="K193" s="1"/>
      <c r="L193" s="1"/>
      <c r="M193" s="1"/>
      <c r="N193" s="1"/>
      <c r="O193" s="1"/>
    </row>
    <row r="194" spans="1:15" ht="135" customHeight="1">
      <c r="A194" s="15"/>
      <c r="B194" s="16"/>
      <c r="C194" s="16"/>
      <c r="D194" s="16"/>
      <c r="E194" s="16"/>
      <c r="F194" s="20"/>
      <c r="G194" s="20"/>
      <c r="H194" s="16"/>
      <c r="I194" s="25"/>
      <c r="J194" s="25"/>
      <c r="K194" s="1"/>
      <c r="L194" s="1"/>
      <c r="M194" s="1"/>
      <c r="N194" s="1"/>
      <c r="O194" s="1"/>
    </row>
    <row r="195" spans="1:15" ht="135" customHeight="1">
      <c r="A195" s="15"/>
      <c r="B195" s="16"/>
      <c r="C195" s="16"/>
      <c r="D195" s="16"/>
      <c r="E195" s="16"/>
      <c r="F195" s="20"/>
      <c r="G195" s="20"/>
      <c r="H195" s="16"/>
      <c r="I195" s="25"/>
      <c r="J195" s="25"/>
      <c r="K195" s="1"/>
      <c r="L195" s="1"/>
      <c r="M195" s="1"/>
      <c r="N195" s="1"/>
      <c r="O195" s="1"/>
    </row>
    <row r="196" spans="1:15" ht="135" customHeight="1">
      <c r="A196" s="15"/>
      <c r="B196" s="16"/>
      <c r="C196" s="16"/>
      <c r="D196" s="16"/>
      <c r="E196" s="16"/>
      <c r="F196" s="20"/>
      <c r="G196" s="20"/>
      <c r="H196" s="16"/>
      <c r="I196" s="25"/>
      <c r="J196" s="25"/>
      <c r="K196" s="1"/>
      <c r="L196" s="1"/>
      <c r="M196" s="1"/>
      <c r="N196" s="1"/>
      <c r="O196" s="1"/>
    </row>
    <row r="197" spans="1:15" ht="135" customHeight="1">
      <c r="A197" s="15"/>
      <c r="B197" s="16"/>
      <c r="C197" s="16"/>
      <c r="D197" s="16"/>
      <c r="E197" s="16"/>
      <c r="F197" s="20"/>
      <c r="G197" s="20"/>
      <c r="H197" s="16"/>
      <c r="I197" s="25"/>
      <c r="J197" s="25"/>
      <c r="K197" s="1"/>
      <c r="L197" s="1"/>
      <c r="M197" s="1"/>
      <c r="N197" s="1"/>
      <c r="O197" s="1"/>
    </row>
    <row r="198" spans="1:15" ht="135" customHeight="1">
      <c r="A198" s="15"/>
      <c r="B198" s="16"/>
      <c r="C198" s="16"/>
      <c r="D198" s="16"/>
      <c r="E198" s="16"/>
      <c r="F198" s="20"/>
      <c r="G198" s="20"/>
      <c r="H198" s="16"/>
      <c r="I198" s="25"/>
      <c r="J198" s="25"/>
      <c r="K198" s="1"/>
      <c r="L198" s="1"/>
      <c r="M198" s="1"/>
      <c r="N198" s="1"/>
      <c r="O198" s="1"/>
    </row>
    <row r="199" spans="1:15" ht="135" customHeight="1">
      <c r="A199" s="15"/>
      <c r="B199" s="16"/>
      <c r="C199" s="16"/>
      <c r="D199" s="16"/>
      <c r="E199" s="16"/>
      <c r="F199" s="20"/>
      <c r="G199" s="20"/>
      <c r="H199" s="16"/>
      <c r="I199" s="25"/>
      <c r="J199" s="25"/>
      <c r="K199" s="1"/>
      <c r="L199" s="1"/>
      <c r="M199" s="1"/>
      <c r="N199" s="1"/>
      <c r="O199" s="1"/>
    </row>
    <row r="200" spans="1:15" ht="135" customHeight="1">
      <c r="A200" s="15"/>
      <c r="B200" s="16"/>
      <c r="C200" s="16"/>
      <c r="D200" s="16"/>
      <c r="E200" s="16"/>
      <c r="F200" s="20"/>
      <c r="G200" s="20"/>
      <c r="H200" s="16"/>
      <c r="I200" s="25"/>
      <c r="J200" s="25"/>
      <c r="K200" s="1"/>
      <c r="L200" s="1"/>
      <c r="M200" s="1"/>
      <c r="N200" s="1"/>
      <c r="O200" s="1"/>
    </row>
    <row r="201" spans="1:15" ht="135" customHeight="1">
      <c r="A201" s="15"/>
      <c r="B201" s="16"/>
      <c r="C201" s="16"/>
      <c r="D201" s="16"/>
      <c r="E201" s="16"/>
      <c r="F201" s="20"/>
      <c r="G201" s="20"/>
      <c r="H201" s="16"/>
      <c r="I201" s="25"/>
      <c r="J201" s="25"/>
      <c r="K201" s="1"/>
      <c r="L201" s="1"/>
      <c r="M201" s="1"/>
      <c r="N201" s="1"/>
      <c r="O201" s="1"/>
    </row>
    <row r="202" spans="1:15" ht="135" customHeight="1">
      <c r="A202" s="15"/>
      <c r="B202" s="16"/>
      <c r="C202" s="16"/>
      <c r="D202" s="16"/>
      <c r="E202" s="16"/>
      <c r="F202" s="20"/>
      <c r="G202" s="20"/>
      <c r="H202" s="16"/>
      <c r="I202" s="25"/>
      <c r="J202" s="25"/>
      <c r="K202" s="1"/>
      <c r="L202" s="1"/>
      <c r="M202" s="1"/>
      <c r="N202" s="1"/>
      <c r="O202" s="1"/>
    </row>
    <row r="203" spans="1:15" ht="135" customHeight="1">
      <c r="A203" s="15"/>
      <c r="B203" s="16"/>
      <c r="C203" s="16"/>
      <c r="D203" s="16"/>
      <c r="E203" s="16"/>
      <c r="F203" s="20"/>
      <c r="G203" s="20"/>
      <c r="H203" s="16"/>
      <c r="I203" s="25"/>
      <c r="J203" s="25"/>
      <c r="K203" s="1"/>
      <c r="L203" s="1"/>
      <c r="M203" s="1"/>
      <c r="N203" s="1"/>
      <c r="O203" s="1"/>
    </row>
    <row r="204" spans="1:15" ht="135" customHeight="1">
      <c r="A204" s="15"/>
      <c r="B204" s="16"/>
      <c r="C204" s="16"/>
      <c r="D204" s="16"/>
      <c r="E204" s="16"/>
      <c r="F204" s="20"/>
      <c r="G204" s="20"/>
      <c r="H204" s="16"/>
      <c r="I204" s="25"/>
      <c r="J204" s="25"/>
      <c r="K204" s="1"/>
      <c r="L204" s="1"/>
      <c r="M204" s="1"/>
      <c r="N204" s="1"/>
      <c r="O204" s="1"/>
    </row>
    <row r="205" spans="1:15" ht="135" customHeight="1">
      <c r="A205" s="15"/>
      <c r="B205" s="16"/>
      <c r="C205" s="16"/>
      <c r="D205" s="16"/>
      <c r="E205" s="16"/>
      <c r="F205" s="20"/>
      <c r="G205" s="20"/>
      <c r="H205" s="16"/>
      <c r="I205" s="25"/>
      <c r="J205" s="25"/>
      <c r="K205" s="1"/>
      <c r="L205" s="1"/>
      <c r="M205" s="1"/>
      <c r="N205" s="1"/>
      <c r="O205" s="1"/>
    </row>
    <row r="206" spans="1:15" ht="135" customHeight="1">
      <c r="A206" s="15"/>
      <c r="B206" s="16"/>
      <c r="C206" s="16"/>
      <c r="D206" s="16"/>
      <c r="E206" s="16"/>
      <c r="F206" s="20"/>
      <c r="G206" s="20"/>
      <c r="H206" s="16"/>
      <c r="I206" s="25"/>
      <c r="J206" s="25"/>
      <c r="K206" s="1"/>
      <c r="L206" s="1"/>
      <c r="M206" s="1"/>
      <c r="N206" s="1"/>
      <c r="O206" s="1"/>
    </row>
    <row r="207" spans="1:15" ht="135" customHeight="1">
      <c r="A207" s="15"/>
      <c r="B207" s="16"/>
      <c r="C207" s="16"/>
      <c r="D207" s="16"/>
      <c r="E207" s="16"/>
      <c r="F207" s="20"/>
      <c r="G207" s="20"/>
      <c r="H207" s="16"/>
      <c r="I207" s="25"/>
      <c r="J207" s="25"/>
      <c r="K207" s="1"/>
      <c r="L207" s="1"/>
      <c r="M207" s="1"/>
      <c r="N207" s="1"/>
      <c r="O207" s="1"/>
    </row>
    <row r="208" spans="1:15" ht="135" customHeight="1">
      <c r="A208" s="15"/>
      <c r="B208" s="16"/>
      <c r="C208" s="16"/>
      <c r="D208" s="16"/>
      <c r="E208" s="16"/>
      <c r="F208" s="20"/>
      <c r="G208" s="20"/>
      <c r="H208" s="16"/>
      <c r="I208" s="25"/>
      <c r="J208" s="25"/>
      <c r="K208" s="1"/>
      <c r="L208" s="1"/>
      <c r="M208" s="1"/>
      <c r="N208" s="1"/>
      <c r="O208" s="1"/>
    </row>
    <row r="209" spans="1:15" ht="135" customHeight="1">
      <c r="A209" s="15"/>
      <c r="B209" s="16"/>
      <c r="C209" s="16"/>
      <c r="D209" s="16"/>
      <c r="E209" s="16"/>
      <c r="F209" s="20"/>
      <c r="G209" s="20"/>
      <c r="H209" s="16"/>
      <c r="I209" s="25"/>
      <c r="J209" s="25"/>
      <c r="K209" s="1"/>
      <c r="L209" s="1"/>
      <c r="M209" s="1"/>
      <c r="N209" s="1"/>
      <c r="O209" s="1"/>
    </row>
    <row r="210" spans="1:15" ht="135" customHeight="1">
      <c r="A210" s="15"/>
      <c r="B210" s="16"/>
      <c r="C210" s="16"/>
      <c r="D210" s="16"/>
      <c r="E210" s="16"/>
      <c r="F210" s="20"/>
      <c r="G210" s="20"/>
      <c r="H210" s="16"/>
      <c r="I210" s="25"/>
      <c r="J210" s="25"/>
      <c r="K210" s="1"/>
      <c r="L210" s="1"/>
      <c r="M210" s="1"/>
      <c r="N210" s="1"/>
      <c r="O210" s="1"/>
    </row>
    <row r="211" spans="1:15" ht="135" customHeight="1">
      <c r="A211" s="15"/>
      <c r="B211" s="16"/>
      <c r="C211" s="16"/>
      <c r="D211" s="16"/>
      <c r="E211" s="16"/>
      <c r="F211" s="20"/>
      <c r="G211" s="20"/>
      <c r="H211" s="16"/>
      <c r="I211" s="25"/>
      <c r="J211" s="25"/>
      <c r="K211" s="1"/>
      <c r="L211" s="1"/>
      <c r="M211" s="1"/>
      <c r="N211" s="1"/>
      <c r="O211" s="1"/>
    </row>
    <row r="212" spans="1:15" ht="135" customHeight="1">
      <c r="A212" s="15"/>
      <c r="B212" s="16"/>
      <c r="C212" s="16"/>
      <c r="D212" s="16"/>
      <c r="E212" s="16"/>
      <c r="F212" s="20"/>
      <c r="G212" s="20"/>
      <c r="H212" s="16"/>
      <c r="I212" s="25"/>
      <c r="J212" s="25"/>
      <c r="K212" s="1"/>
      <c r="L212" s="1"/>
      <c r="M212" s="1"/>
      <c r="N212" s="1"/>
      <c r="O212" s="1"/>
    </row>
    <row r="213" spans="1:15" ht="135" customHeight="1">
      <c r="A213" s="15"/>
      <c r="B213" s="16"/>
      <c r="C213" s="16"/>
      <c r="D213" s="16"/>
      <c r="E213" s="16"/>
      <c r="F213" s="20"/>
      <c r="G213" s="20"/>
      <c r="H213" s="16"/>
      <c r="I213" s="25"/>
      <c r="J213" s="25"/>
      <c r="K213" s="1"/>
      <c r="L213" s="1"/>
      <c r="M213" s="1"/>
      <c r="N213" s="1"/>
      <c r="O213" s="1"/>
    </row>
    <row r="214" spans="1:15" ht="135" customHeight="1">
      <c r="A214" s="15"/>
      <c r="B214" s="16"/>
      <c r="C214" s="16"/>
      <c r="D214" s="16"/>
      <c r="E214" s="16"/>
      <c r="F214" s="20"/>
      <c r="G214" s="20"/>
      <c r="H214" s="16"/>
      <c r="I214" s="25"/>
      <c r="J214" s="25"/>
      <c r="K214" s="1"/>
      <c r="L214" s="1"/>
      <c r="M214" s="1"/>
      <c r="N214" s="1"/>
      <c r="O214" s="1"/>
    </row>
    <row r="215" spans="1:15" ht="135" customHeight="1">
      <c r="A215" s="15"/>
      <c r="B215" s="16"/>
      <c r="C215" s="16"/>
      <c r="D215" s="16"/>
      <c r="E215" s="16"/>
      <c r="F215" s="20"/>
      <c r="G215" s="20"/>
      <c r="H215" s="16"/>
      <c r="I215" s="25"/>
      <c r="J215" s="25"/>
      <c r="K215" s="1"/>
      <c r="L215" s="1"/>
      <c r="M215" s="1"/>
      <c r="N215" s="1"/>
      <c r="O215" s="1"/>
    </row>
    <row r="216" spans="1:15" ht="135" customHeight="1">
      <c r="A216" s="15"/>
      <c r="B216" s="16"/>
      <c r="C216" s="16"/>
      <c r="D216" s="16"/>
      <c r="E216" s="16"/>
      <c r="F216" s="20"/>
      <c r="G216" s="20"/>
      <c r="H216" s="16"/>
      <c r="I216" s="25"/>
      <c r="J216" s="25"/>
      <c r="K216" s="1"/>
      <c r="L216" s="1"/>
      <c r="M216" s="1"/>
      <c r="N216" s="1"/>
      <c r="O216" s="1"/>
    </row>
    <row r="217" spans="1:15" ht="135" customHeight="1">
      <c r="A217" s="15"/>
      <c r="B217" s="16"/>
      <c r="C217" s="16"/>
      <c r="D217" s="16"/>
      <c r="E217" s="16"/>
      <c r="F217" s="20"/>
      <c r="G217" s="20"/>
      <c r="H217" s="16"/>
      <c r="I217" s="25"/>
      <c r="J217" s="25"/>
      <c r="K217" s="1"/>
      <c r="L217" s="1"/>
      <c r="M217" s="1"/>
      <c r="N217" s="1"/>
      <c r="O217" s="1"/>
    </row>
    <row r="218" spans="1:15" ht="135" customHeight="1">
      <c r="A218" s="15"/>
      <c r="B218" s="16"/>
      <c r="C218" s="16"/>
      <c r="D218" s="16"/>
      <c r="E218" s="16"/>
      <c r="F218" s="20"/>
      <c r="G218" s="20"/>
      <c r="H218" s="16"/>
      <c r="I218" s="25"/>
      <c r="J218" s="25"/>
      <c r="K218" s="1"/>
      <c r="L218" s="1"/>
      <c r="M218" s="1"/>
      <c r="N218" s="1"/>
      <c r="O218" s="1"/>
    </row>
    <row r="219" spans="1:15" ht="135" customHeight="1">
      <c r="A219" s="15"/>
      <c r="B219" s="16"/>
      <c r="C219" s="16"/>
      <c r="D219" s="16"/>
      <c r="E219" s="16"/>
      <c r="F219" s="20"/>
      <c r="G219" s="20"/>
      <c r="H219" s="16"/>
      <c r="I219" s="25"/>
      <c r="J219" s="25"/>
      <c r="K219" s="1"/>
      <c r="L219" s="1"/>
      <c r="M219" s="1"/>
      <c r="N219" s="1"/>
      <c r="O219" s="1"/>
    </row>
    <row r="220" spans="1:15" ht="135" customHeight="1">
      <c r="A220" s="15"/>
      <c r="B220" s="16"/>
      <c r="C220" s="16"/>
      <c r="D220" s="16"/>
      <c r="E220" s="16"/>
      <c r="F220" s="20"/>
      <c r="G220" s="20"/>
      <c r="H220" s="16"/>
      <c r="I220" s="25"/>
      <c r="J220" s="25"/>
      <c r="K220" s="1"/>
      <c r="L220" s="1"/>
      <c r="M220" s="1"/>
      <c r="N220" s="1"/>
      <c r="O220" s="1"/>
    </row>
    <row r="221" spans="1:15" ht="135" customHeight="1">
      <c r="A221" s="15"/>
      <c r="B221" s="16"/>
      <c r="C221" s="16"/>
      <c r="D221" s="16"/>
      <c r="E221" s="16"/>
      <c r="F221" s="20"/>
      <c r="G221" s="20"/>
      <c r="H221" s="16"/>
      <c r="I221" s="25"/>
      <c r="J221" s="25"/>
      <c r="K221" s="1"/>
      <c r="L221" s="1"/>
      <c r="M221" s="1"/>
      <c r="N221" s="1"/>
      <c r="O221" s="1"/>
    </row>
    <row r="222" spans="1:15" ht="135" customHeight="1">
      <c r="A222" s="15"/>
      <c r="B222" s="16"/>
      <c r="C222" s="16"/>
      <c r="D222" s="16"/>
      <c r="E222" s="16"/>
      <c r="F222" s="20"/>
      <c r="G222" s="20"/>
      <c r="H222" s="16"/>
      <c r="I222" s="25"/>
      <c r="J222" s="25"/>
      <c r="K222" s="1"/>
      <c r="L222" s="1"/>
      <c r="M222" s="1"/>
      <c r="N222" s="1"/>
      <c r="O222" s="1"/>
    </row>
    <row r="223" spans="1:15" ht="135" customHeight="1">
      <c r="A223" s="15"/>
      <c r="B223" s="16"/>
      <c r="C223" s="16"/>
      <c r="D223" s="16"/>
      <c r="E223" s="16"/>
      <c r="F223" s="20"/>
      <c r="G223" s="20"/>
      <c r="H223" s="16"/>
      <c r="I223" s="25"/>
      <c r="J223" s="25"/>
      <c r="K223" s="1"/>
      <c r="L223" s="1"/>
      <c r="M223" s="1"/>
      <c r="N223" s="1"/>
      <c r="O223" s="1"/>
    </row>
    <row r="224" spans="1:15" ht="135" customHeight="1">
      <c r="A224" s="15"/>
      <c r="B224" s="16"/>
      <c r="C224" s="16"/>
      <c r="D224" s="16"/>
      <c r="E224" s="16"/>
      <c r="F224" s="20"/>
      <c r="G224" s="20"/>
      <c r="H224" s="16"/>
      <c r="I224" s="25"/>
      <c r="J224" s="25"/>
      <c r="K224" s="1"/>
      <c r="L224" s="1"/>
      <c r="M224" s="1"/>
      <c r="N224" s="1"/>
      <c r="O224" s="1"/>
    </row>
    <row r="225" spans="1:15" ht="135" customHeight="1">
      <c r="A225" s="15"/>
      <c r="B225" s="16"/>
      <c r="C225" s="16"/>
      <c r="D225" s="16"/>
      <c r="E225" s="16"/>
      <c r="F225" s="20"/>
      <c r="G225" s="20"/>
      <c r="H225" s="16"/>
      <c r="I225" s="25"/>
      <c r="J225" s="25"/>
      <c r="K225" s="1"/>
      <c r="L225" s="1"/>
      <c r="M225" s="1"/>
      <c r="N225" s="1"/>
      <c r="O225" s="1"/>
    </row>
    <row r="226" spans="1:15" ht="135" customHeight="1">
      <c r="A226" s="15"/>
      <c r="B226" s="16"/>
      <c r="C226" s="16"/>
      <c r="D226" s="16"/>
      <c r="E226" s="16"/>
      <c r="F226" s="20"/>
      <c r="G226" s="20"/>
      <c r="H226" s="16"/>
      <c r="I226" s="25"/>
      <c r="J226" s="25"/>
      <c r="K226" s="1"/>
      <c r="L226" s="1"/>
      <c r="M226" s="1"/>
      <c r="N226" s="1"/>
      <c r="O226" s="1"/>
    </row>
    <row r="227" spans="1:15" ht="135" customHeight="1">
      <c r="A227" s="15"/>
      <c r="B227" s="16"/>
      <c r="C227" s="16"/>
      <c r="D227" s="16"/>
      <c r="E227" s="16"/>
      <c r="F227" s="20"/>
      <c r="G227" s="20"/>
      <c r="H227" s="16"/>
      <c r="I227" s="25"/>
      <c r="J227" s="25"/>
      <c r="K227" s="1"/>
      <c r="L227" s="1"/>
      <c r="M227" s="1"/>
      <c r="N227" s="1"/>
      <c r="O227" s="1"/>
    </row>
    <row r="228" spans="1:15" ht="135" customHeight="1">
      <c r="A228" s="15"/>
      <c r="B228" s="16"/>
      <c r="C228" s="16"/>
      <c r="D228" s="16"/>
      <c r="E228" s="16"/>
      <c r="F228" s="20"/>
      <c r="G228" s="20"/>
      <c r="H228" s="16"/>
      <c r="I228" s="25"/>
      <c r="J228" s="25"/>
      <c r="K228" s="1"/>
      <c r="L228" s="1"/>
      <c r="M228" s="1"/>
      <c r="N228" s="1"/>
      <c r="O228" s="1"/>
    </row>
    <row r="229" spans="1:15" ht="135" customHeight="1">
      <c r="A229" s="15"/>
      <c r="B229" s="16"/>
      <c r="C229" s="16"/>
      <c r="D229" s="16"/>
      <c r="E229" s="16"/>
      <c r="F229" s="20"/>
      <c r="G229" s="20"/>
      <c r="H229" s="16"/>
      <c r="I229" s="25"/>
      <c r="J229" s="25"/>
      <c r="K229" s="1"/>
      <c r="L229" s="1"/>
      <c r="M229" s="1"/>
      <c r="N229" s="1"/>
      <c r="O229" s="1"/>
    </row>
    <row r="230" spans="1:15" ht="135" customHeight="1">
      <c r="A230" s="15"/>
      <c r="B230" s="16"/>
      <c r="C230" s="16"/>
      <c r="D230" s="16"/>
      <c r="E230" s="16"/>
      <c r="F230" s="20"/>
      <c r="G230" s="20"/>
      <c r="H230" s="16"/>
      <c r="I230" s="25"/>
      <c r="J230" s="25"/>
      <c r="K230" s="1"/>
      <c r="L230" s="1"/>
      <c r="M230" s="1"/>
      <c r="N230" s="1"/>
      <c r="O230" s="1"/>
    </row>
    <row r="231" spans="1:15" ht="135" customHeight="1">
      <c r="A231" s="15"/>
      <c r="B231" s="16"/>
      <c r="C231" s="16"/>
      <c r="D231" s="16"/>
      <c r="E231" s="16"/>
      <c r="F231" s="20"/>
      <c r="G231" s="20"/>
      <c r="H231" s="16"/>
      <c r="I231" s="25"/>
      <c r="J231" s="25"/>
      <c r="K231" s="1"/>
      <c r="L231" s="1"/>
      <c r="M231" s="1"/>
      <c r="N231" s="1"/>
      <c r="O231" s="1"/>
    </row>
    <row r="232" spans="1:15" ht="135" customHeight="1">
      <c r="A232" s="15"/>
      <c r="B232" s="16"/>
      <c r="C232" s="16"/>
      <c r="D232" s="16"/>
      <c r="E232" s="16"/>
      <c r="F232" s="20"/>
      <c r="G232" s="20"/>
      <c r="H232" s="16"/>
      <c r="I232" s="25"/>
      <c r="J232" s="25"/>
      <c r="K232" s="1"/>
      <c r="L232" s="1"/>
      <c r="M232" s="1"/>
      <c r="N232" s="1"/>
      <c r="O232" s="1"/>
    </row>
    <row r="233" spans="1:15" ht="135" customHeight="1">
      <c r="A233" s="15"/>
      <c r="B233" s="16"/>
      <c r="C233" s="16"/>
      <c r="D233" s="16"/>
      <c r="E233" s="16"/>
      <c r="F233" s="20"/>
      <c r="G233" s="20"/>
      <c r="H233" s="16"/>
      <c r="I233" s="25"/>
      <c r="J233" s="25"/>
      <c r="K233" s="1"/>
      <c r="L233" s="1"/>
      <c r="M233" s="1"/>
      <c r="N233" s="1"/>
      <c r="O233" s="1"/>
    </row>
    <row r="234" spans="1:15" ht="135" customHeight="1">
      <c r="A234" s="15"/>
      <c r="B234" s="16"/>
      <c r="C234" s="16"/>
      <c r="D234" s="16"/>
      <c r="E234" s="16"/>
      <c r="F234" s="20"/>
      <c r="G234" s="20"/>
      <c r="H234" s="16"/>
      <c r="I234" s="25"/>
      <c r="J234" s="25"/>
      <c r="K234" s="1"/>
      <c r="L234" s="1"/>
      <c r="M234" s="1"/>
      <c r="N234" s="1"/>
      <c r="O234" s="1"/>
    </row>
    <row r="235" spans="1:15" ht="135" customHeight="1">
      <c r="A235" s="15"/>
      <c r="B235" s="16"/>
      <c r="C235" s="16"/>
      <c r="D235" s="16"/>
      <c r="E235" s="16"/>
      <c r="F235" s="20"/>
      <c r="G235" s="20"/>
      <c r="H235" s="16"/>
      <c r="I235" s="25"/>
      <c r="J235" s="25"/>
      <c r="K235" s="1"/>
      <c r="L235" s="1"/>
      <c r="M235" s="1"/>
      <c r="N235" s="1"/>
      <c r="O235" s="1"/>
    </row>
    <row r="236" spans="1:15" ht="135" customHeight="1">
      <c r="A236" s="15"/>
      <c r="B236" s="16"/>
      <c r="C236" s="16"/>
      <c r="D236" s="16"/>
      <c r="E236" s="16"/>
      <c r="F236" s="20"/>
      <c r="G236" s="20"/>
      <c r="H236" s="16"/>
      <c r="I236" s="25"/>
      <c r="J236" s="25"/>
      <c r="K236" s="1"/>
      <c r="L236" s="1"/>
      <c r="M236" s="1"/>
      <c r="N236" s="1"/>
      <c r="O236" s="1"/>
    </row>
    <row r="237" spans="1:15" ht="135" customHeight="1">
      <c r="A237" s="15"/>
      <c r="B237" s="16"/>
      <c r="C237" s="16"/>
      <c r="D237" s="16"/>
      <c r="E237" s="16"/>
      <c r="F237" s="20"/>
      <c r="G237" s="20"/>
      <c r="H237" s="16"/>
      <c r="I237" s="25"/>
      <c r="J237" s="25"/>
      <c r="K237" s="1"/>
      <c r="L237" s="1"/>
      <c r="M237" s="1"/>
      <c r="N237" s="1"/>
      <c r="O237" s="1"/>
    </row>
    <row r="238" spans="1:15" ht="135" customHeight="1">
      <c r="A238" s="15"/>
      <c r="B238" s="16"/>
      <c r="C238" s="16"/>
      <c r="D238" s="16"/>
      <c r="E238" s="16"/>
      <c r="F238" s="20"/>
      <c r="G238" s="20"/>
      <c r="H238" s="16"/>
      <c r="I238" s="25"/>
      <c r="J238" s="25"/>
      <c r="K238" s="1"/>
      <c r="L238" s="1"/>
      <c r="M238" s="1"/>
      <c r="N238" s="1"/>
      <c r="O238" s="1"/>
    </row>
    <row r="239" spans="1:15" ht="135" customHeight="1">
      <c r="A239" s="15"/>
      <c r="B239" s="16"/>
      <c r="C239" s="16"/>
      <c r="D239" s="16"/>
      <c r="E239" s="16"/>
      <c r="F239" s="20"/>
      <c r="G239" s="20"/>
      <c r="H239" s="16"/>
      <c r="I239" s="25"/>
      <c r="J239" s="25"/>
      <c r="K239" s="1"/>
      <c r="L239" s="1"/>
      <c r="M239" s="1"/>
      <c r="N239" s="1"/>
      <c r="O239" s="1"/>
    </row>
    <row r="240" spans="1:15" ht="135" customHeight="1">
      <c r="A240" s="15"/>
      <c r="B240" s="16"/>
      <c r="C240" s="16"/>
      <c r="D240" s="16"/>
      <c r="E240" s="16"/>
      <c r="F240" s="20"/>
      <c r="G240" s="20"/>
      <c r="H240" s="16"/>
      <c r="I240" s="25"/>
      <c r="J240" s="25"/>
      <c r="K240" s="1"/>
      <c r="L240" s="1"/>
      <c r="M240" s="1"/>
      <c r="N240" s="1"/>
      <c r="O240" s="1"/>
    </row>
    <row r="241" spans="1:15" ht="135" customHeight="1">
      <c r="A241" s="15"/>
      <c r="B241" s="16"/>
      <c r="C241" s="16"/>
      <c r="D241" s="16"/>
      <c r="E241" s="16"/>
      <c r="F241" s="20"/>
      <c r="G241" s="20"/>
      <c r="H241" s="16"/>
      <c r="I241" s="25"/>
      <c r="J241" s="25"/>
      <c r="K241" s="1"/>
      <c r="L241" s="1"/>
      <c r="M241" s="1"/>
      <c r="N241" s="1"/>
      <c r="O241" s="1"/>
    </row>
    <row r="242" spans="1:15" ht="135" customHeight="1">
      <c r="A242" s="15"/>
      <c r="B242" s="16"/>
      <c r="C242" s="16"/>
      <c r="D242" s="16"/>
      <c r="E242" s="16"/>
      <c r="F242" s="20"/>
      <c r="G242" s="20"/>
      <c r="H242" s="16"/>
      <c r="I242" s="25"/>
      <c r="J242" s="25"/>
      <c r="K242" s="1"/>
      <c r="L242" s="1"/>
      <c r="M242" s="1"/>
      <c r="N242" s="1"/>
      <c r="O242" s="1"/>
    </row>
    <row r="243" spans="1:15" ht="135" customHeight="1">
      <c r="A243" s="15"/>
      <c r="B243" s="16"/>
      <c r="C243" s="16"/>
      <c r="D243" s="16"/>
      <c r="E243" s="16"/>
      <c r="F243" s="20"/>
      <c r="G243" s="20"/>
      <c r="H243" s="16"/>
      <c r="I243" s="25"/>
      <c r="J243" s="25"/>
      <c r="K243" s="1"/>
      <c r="L243" s="1"/>
      <c r="M243" s="1"/>
      <c r="N243" s="1"/>
      <c r="O243" s="1"/>
    </row>
    <row r="244" spans="1:15" ht="135" customHeight="1">
      <c r="A244" s="15"/>
      <c r="B244" s="16"/>
      <c r="C244" s="16"/>
      <c r="D244" s="16"/>
      <c r="E244" s="16"/>
      <c r="F244" s="20"/>
      <c r="G244" s="20"/>
      <c r="H244" s="16"/>
      <c r="I244" s="25"/>
      <c r="J244" s="25"/>
      <c r="K244" s="1"/>
      <c r="L244" s="1"/>
      <c r="M244" s="1"/>
      <c r="N244" s="1"/>
      <c r="O244" s="1"/>
    </row>
    <row r="245" spans="1:15" ht="135" customHeight="1">
      <c r="A245" s="15"/>
      <c r="B245" s="16"/>
      <c r="C245" s="16"/>
      <c r="D245" s="16"/>
      <c r="E245" s="16"/>
      <c r="F245" s="20"/>
      <c r="G245" s="20"/>
      <c r="H245" s="16"/>
      <c r="I245" s="25"/>
      <c r="J245" s="25"/>
      <c r="K245" s="1"/>
      <c r="L245" s="1"/>
      <c r="M245" s="1"/>
      <c r="N245" s="1"/>
      <c r="O245" s="1"/>
    </row>
    <row r="246" spans="1:15" ht="135" customHeight="1">
      <c r="A246" s="15"/>
      <c r="B246" s="16"/>
      <c r="C246" s="16"/>
      <c r="D246" s="16"/>
      <c r="E246" s="16"/>
      <c r="F246" s="20"/>
      <c r="G246" s="20"/>
      <c r="H246" s="16"/>
      <c r="I246" s="25"/>
      <c r="J246" s="25"/>
      <c r="K246" s="1"/>
      <c r="L246" s="1"/>
      <c r="M246" s="1"/>
      <c r="N246" s="1"/>
      <c r="O246" s="1"/>
    </row>
    <row r="247" spans="1:15" ht="135" customHeight="1">
      <c r="A247" s="15"/>
      <c r="B247" s="16"/>
      <c r="C247" s="16"/>
      <c r="D247" s="16"/>
      <c r="E247" s="16"/>
      <c r="F247" s="20"/>
      <c r="G247" s="20"/>
      <c r="H247" s="16"/>
      <c r="I247" s="25"/>
      <c r="J247" s="25"/>
      <c r="K247" s="1"/>
      <c r="L247" s="1"/>
      <c r="M247" s="1"/>
      <c r="N247" s="1"/>
      <c r="O247" s="1"/>
    </row>
    <row r="248" spans="1:15" ht="135" customHeight="1">
      <c r="A248" s="15"/>
      <c r="B248" s="16"/>
      <c r="C248" s="16"/>
      <c r="D248" s="16"/>
      <c r="E248" s="16"/>
      <c r="F248" s="20"/>
      <c r="G248" s="20"/>
      <c r="H248" s="16"/>
      <c r="I248" s="25"/>
      <c r="J248" s="25"/>
      <c r="K248" s="1"/>
      <c r="L248" s="1"/>
      <c r="M248" s="1"/>
      <c r="N248" s="1"/>
      <c r="O248" s="1"/>
    </row>
    <row r="249" spans="1:15" ht="135" customHeight="1">
      <c r="A249" s="15"/>
      <c r="B249" s="16"/>
      <c r="C249" s="16"/>
      <c r="D249" s="16"/>
      <c r="E249" s="16"/>
      <c r="F249" s="20"/>
      <c r="G249" s="20"/>
      <c r="H249" s="16"/>
      <c r="I249" s="25"/>
      <c r="J249" s="25"/>
      <c r="K249" s="1"/>
      <c r="L249" s="1"/>
      <c r="M249" s="1"/>
      <c r="N249" s="1"/>
      <c r="O249" s="1"/>
    </row>
    <row r="250" spans="1:15" ht="135" customHeight="1">
      <c r="A250" s="15"/>
      <c r="B250" s="16"/>
      <c r="C250" s="16"/>
      <c r="D250" s="16"/>
      <c r="E250" s="16"/>
      <c r="F250" s="20"/>
      <c r="G250" s="20"/>
      <c r="H250" s="16"/>
      <c r="I250" s="25"/>
      <c r="J250" s="25"/>
      <c r="K250" s="1"/>
      <c r="L250" s="1"/>
      <c r="M250" s="1"/>
      <c r="N250" s="1"/>
      <c r="O250" s="1"/>
    </row>
    <row r="251" spans="1:15" ht="135" customHeight="1">
      <c r="A251" s="15"/>
      <c r="B251" s="16"/>
      <c r="C251" s="16"/>
      <c r="D251" s="16"/>
      <c r="E251" s="16"/>
      <c r="F251" s="20"/>
      <c r="G251" s="20"/>
      <c r="H251" s="16"/>
      <c r="I251" s="25"/>
      <c r="J251" s="25"/>
      <c r="K251" s="1"/>
      <c r="L251" s="1"/>
      <c r="M251" s="1"/>
      <c r="N251" s="1"/>
      <c r="O251" s="1"/>
    </row>
    <row r="252" spans="1:15" ht="135" customHeight="1">
      <c r="A252" s="15"/>
      <c r="B252" s="16"/>
      <c r="C252" s="16"/>
      <c r="D252" s="16"/>
      <c r="E252" s="16"/>
      <c r="F252" s="20"/>
      <c r="G252" s="20"/>
      <c r="H252" s="16"/>
      <c r="I252" s="25"/>
      <c r="J252" s="25"/>
      <c r="K252" s="1"/>
      <c r="L252" s="1"/>
      <c r="M252" s="1"/>
      <c r="N252" s="1"/>
      <c r="O252" s="1"/>
    </row>
    <row r="253" spans="1:15" ht="135" customHeight="1">
      <c r="A253" s="15"/>
      <c r="B253" s="16"/>
      <c r="C253" s="16"/>
      <c r="D253" s="16"/>
      <c r="E253" s="16"/>
      <c r="F253" s="20"/>
      <c r="G253" s="20"/>
      <c r="H253" s="16"/>
      <c r="I253" s="25"/>
      <c r="J253" s="25"/>
      <c r="K253" s="1"/>
      <c r="L253" s="1"/>
      <c r="M253" s="1"/>
      <c r="N253" s="1"/>
      <c r="O253" s="1"/>
    </row>
    <row r="254" spans="1:15" ht="135" customHeight="1">
      <c r="A254" s="15"/>
      <c r="B254" s="16"/>
      <c r="C254" s="16"/>
      <c r="D254" s="16"/>
      <c r="E254" s="16"/>
      <c r="F254" s="20"/>
      <c r="G254" s="20"/>
      <c r="H254" s="16"/>
      <c r="I254" s="25"/>
      <c r="J254" s="25"/>
      <c r="K254" s="1"/>
      <c r="L254" s="1"/>
      <c r="M254" s="1"/>
      <c r="N254" s="1"/>
      <c r="O254" s="1"/>
    </row>
    <row r="255" spans="1:15" ht="135" customHeight="1">
      <c r="A255" s="15"/>
      <c r="B255" s="16"/>
      <c r="C255" s="16"/>
      <c r="D255" s="16"/>
      <c r="E255" s="16"/>
      <c r="F255" s="20"/>
      <c r="G255" s="20"/>
      <c r="H255" s="16"/>
      <c r="I255" s="25"/>
      <c r="J255" s="25"/>
      <c r="K255" s="1"/>
      <c r="L255" s="1"/>
      <c r="M255" s="1"/>
      <c r="N255" s="1"/>
      <c r="O255" s="1"/>
    </row>
    <row r="256" spans="1:15" ht="135" customHeight="1">
      <c r="A256" s="15"/>
      <c r="B256" s="16"/>
      <c r="C256" s="16"/>
      <c r="D256" s="16"/>
      <c r="E256" s="16"/>
      <c r="F256" s="20"/>
      <c r="G256" s="20"/>
      <c r="H256" s="16"/>
      <c r="I256" s="25"/>
      <c r="J256" s="25"/>
      <c r="K256" s="1"/>
      <c r="L256" s="1"/>
      <c r="M256" s="1"/>
      <c r="N256" s="1"/>
      <c r="O256" s="1"/>
    </row>
    <row r="257" spans="1:15" ht="135" customHeight="1">
      <c r="A257" s="15"/>
      <c r="B257" s="16"/>
      <c r="C257" s="16"/>
      <c r="D257" s="16"/>
      <c r="E257" s="16"/>
      <c r="F257" s="20"/>
      <c r="G257" s="20"/>
      <c r="H257" s="16"/>
      <c r="I257" s="25"/>
      <c r="J257" s="25"/>
      <c r="K257" s="1"/>
      <c r="L257" s="1"/>
      <c r="M257" s="1"/>
      <c r="N257" s="1"/>
      <c r="O257" s="1"/>
    </row>
    <row r="258" spans="1:15" ht="135" customHeight="1">
      <c r="A258" s="15"/>
      <c r="B258" s="16"/>
      <c r="C258" s="16"/>
      <c r="D258" s="16"/>
      <c r="E258" s="16"/>
      <c r="F258" s="20"/>
      <c r="G258" s="20"/>
      <c r="H258" s="16"/>
      <c r="I258" s="25"/>
      <c r="J258" s="25"/>
      <c r="K258" s="1"/>
      <c r="L258" s="1"/>
      <c r="M258" s="1"/>
      <c r="N258" s="1"/>
      <c r="O258" s="1"/>
    </row>
    <row r="259" spans="1:15" ht="135" customHeight="1">
      <c r="A259" s="15"/>
      <c r="B259" s="16"/>
      <c r="C259" s="16"/>
      <c r="D259" s="16"/>
      <c r="E259" s="16"/>
      <c r="F259" s="20"/>
      <c r="G259" s="20"/>
      <c r="H259" s="16"/>
      <c r="I259" s="25"/>
      <c r="J259" s="25"/>
      <c r="K259" s="1"/>
      <c r="L259" s="1"/>
      <c r="M259" s="1"/>
      <c r="N259" s="1"/>
      <c r="O259" s="1"/>
    </row>
    <row r="260" spans="1:15" ht="135" customHeight="1">
      <c r="A260" s="15"/>
      <c r="B260" s="16"/>
      <c r="C260" s="16"/>
      <c r="D260" s="16"/>
      <c r="E260" s="16"/>
      <c r="F260" s="20"/>
      <c r="G260" s="20"/>
      <c r="H260" s="16"/>
      <c r="I260" s="25"/>
      <c r="J260" s="25"/>
      <c r="K260" s="1"/>
      <c r="L260" s="1"/>
      <c r="M260" s="1"/>
      <c r="N260" s="1"/>
      <c r="O260" s="1"/>
    </row>
    <row r="261" spans="1:15" ht="135" customHeight="1">
      <c r="A261" s="15"/>
      <c r="B261" s="16"/>
      <c r="C261" s="16"/>
      <c r="D261" s="16"/>
      <c r="E261" s="16"/>
      <c r="F261" s="20"/>
      <c r="G261" s="20"/>
      <c r="H261" s="16"/>
      <c r="I261" s="25"/>
      <c r="J261" s="25"/>
      <c r="K261" s="1"/>
      <c r="L261" s="1"/>
      <c r="M261" s="1"/>
      <c r="N261" s="1"/>
      <c r="O261" s="1"/>
    </row>
    <row r="262" spans="1:15" ht="135" customHeight="1">
      <c r="A262" s="15"/>
      <c r="B262" s="16"/>
      <c r="C262" s="16"/>
      <c r="D262" s="16"/>
      <c r="E262" s="16"/>
      <c r="F262" s="20"/>
      <c r="G262" s="20"/>
      <c r="H262" s="16"/>
      <c r="I262" s="25"/>
      <c r="J262" s="25"/>
      <c r="K262" s="1"/>
      <c r="L262" s="1"/>
      <c r="M262" s="1"/>
      <c r="N262" s="1"/>
      <c r="O262" s="1"/>
    </row>
    <row r="263" spans="1:15" ht="135" customHeight="1">
      <c r="A263" s="15"/>
      <c r="B263" s="16"/>
      <c r="C263" s="16"/>
      <c r="D263" s="16"/>
      <c r="E263" s="16"/>
      <c r="F263" s="20"/>
      <c r="G263" s="20"/>
      <c r="H263" s="16"/>
      <c r="I263" s="25"/>
      <c r="J263" s="25"/>
      <c r="K263" s="1"/>
      <c r="L263" s="1"/>
      <c r="M263" s="1"/>
      <c r="N263" s="1"/>
      <c r="O263" s="1"/>
    </row>
    <row r="264" spans="1:15" ht="135" customHeight="1">
      <c r="A264" s="15"/>
      <c r="B264" s="16"/>
      <c r="C264" s="16"/>
      <c r="D264" s="16"/>
      <c r="E264" s="16"/>
      <c r="F264" s="20"/>
      <c r="G264" s="20"/>
      <c r="H264" s="16"/>
      <c r="I264" s="25"/>
      <c r="J264" s="25"/>
      <c r="K264" s="1"/>
      <c r="L264" s="1"/>
      <c r="M264" s="1"/>
      <c r="N264" s="1"/>
      <c r="O264" s="1"/>
    </row>
    <row r="265" spans="1:15" ht="135" customHeight="1">
      <c r="A265" s="15"/>
      <c r="B265" s="16"/>
      <c r="C265" s="16"/>
      <c r="D265" s="16"/>
      <c r="E265" s="16"/>
      <c r="F265" s="20"/>
      <c r="G265" s="20"/>
      <c r="H265" s="16"/>
      <c r="I265" s="25"/>
      <c r="J265" s="25"/>
      <c r="K265" s="1"/>
      <c r="L265" s="1"/>
      <c r="M265" s="1"/>
      <c r="N265" s="1"/>
      <c r="O265" s="1"/>
    </row>
    <row r="266" spans="1:15" ht="135" customHeight="1">
      <c r="A266" s="15"/>
      <c r="B266" s="16"/>
      <c r="C266" s="16"/>
      <c r="D266" s="16"/>
      <c r="E266" s="16"/>
      <c r="F266" s="20"/>
      <c r="G266" s="20"/>
      <c r="H266" s="16"/>
      <c r="I266" s="25"/>
      <c r="J266" s="25"/>
      <c r="K266" s="1"/>
      <c r="L266" s="1"/>
      <c r="M266" s="1"/>
      <c r="N266" s="1"/>
      <c r="O266" s="1"/>
    </row>
    <row r="267" spans="1:15" ht="135" customHeight="1">
      <c r="A267" s="15"/>
      <c r="B267" s="16"/>
      <c r="C267" s="16"/>
      <c r="D267" s="16"/>
      <c r="E267" s="16"/>
      <c r="F267" s="20"/>
      <c r="G267" s="20"/>
      <c r="H267" s="16"/>
      <c r="I267" s="25"/>
      <c r="J267" s="25"/>
      <c r="K267" s="1"/>
      <c r="L267" s="1"/>
      <c r="M267" s="1"/>
      <c r="N267" s="1"/>
      <c r="O267" s="1"/>
    </row>
    <row r="268" spans="1:15" ht="135" customHeight="1">
      <c r="A268" s="15"/>
      <c r="B268" s="16"/>
      <c r="C268" s="16"/>
      <c r="D268" s="16"/>
      <c r="E268" s="16"/>
      <c r="F268" s="20"/>
      <c r="G268" s="20"/>
      <c r="H268" s="16"/>
      <c r="I268" s="25"/>
      <c r="J268" s="25"/>
      <c r="K268" s="1"/>
      <c r="L268" s="1"/>
      <c r="M268" s="1"/>
      <c r="N268" s="1"/>
      <c r="O268" s="1"/>
    </row>
    <row r="269" spans="1:15" ht="135" customHeight="1">
      <c r="A269" s="15"/>
      <c r="B269" s="16"/>
      <c r="C269" s="16"/>
      <c r="D269" s="16"/>
      <c r="E269" s="16"/>
      <c r="F269" s="20"/>
      <c r="G269" s="20"/>
      <c r="H269" s="16"/>
      <c r="I269" s="25"/>
      <c r="J269" s="25"/>
      <c r="K269" s="1"/>
      <c r="L269" s="1"/>
      <c r="M269" s="1"/>
      <c r="N269" s="1"/>
      <c r="O269" s="1"/>
    </row>
    <row r="270" spans="1:15" ht="135" customHeight="1">
      <c r="A270" s="15"/>
      <c r="B270" s="16"/>
      <c r="C270" s="16"/>
      <c r="D270" s="16"/>
      <c r="E270" s="16"/>
      <c r="F270" s="20"/>
      <c r="G270" s="20"/>
      <c r="H270" s="16"/>
      <c r="I270" s="25"/>
      <c r="J270" s="25"/>
      <c r="K270" s="1"/>
      <c r="L270" s="1"/>
      <c r="M270" s="1"/>
      <c r="N270" s="1"/>
      <c r="O270" s="1"/>
    </row>
    <row r="271" spans="1:15" ht="135" customHeight="1">
      <c r="A271" s="15"/>
      <c r="B271" s="16"/>
      <c r="C271" s="16"/>
      <c r="D271" s="16"/>
      <c r="E271" s="16"/>
      <c r="F271" s="20"/>
      <c r="G271" s="20"/>
      <c r="H271" s="16"/>
      <c r="I271" s="25"/>
      <c r="J271" s="25"/>
      <c r="K271" s="1"/>
      <c r="L271" s="1"/>
      <c r="M271" s="1"/>
      <c r="N271" s="1"/>
      <c r="O271" s="1"/>
    </row>
    <row r="272" spans="1:15" ht="135" customHeight="1">
      <c r="A272" s="15"/>
      <c r="B272" s="16"/>
      <c r="C272" s="16"/>
      <c r="D272" s="16"/>
      <c r="E272" s="16"/>
      <c r="F272" s="20"/>
      <c r="G272" s="20"/>
      <c r="H272" s="16"/>
      <c r="I272" s="25"/>
      <c r="J272" s="25"/>
      <c r="K272" s="1"/>
      <c r="L272" s="1"/>
      <c r="M272" s="1"/>
      <c r="N272" s="1"/>
      <c r="O272" s="1"/>
    </row>
    <row r="273" spans="1:15" ht="135" customHeight="1">
      <c r="A273" s="15"/>
      <c r="B273" s="16"/>
      <c r="C273" s="16"/>
      <c r="D273" s="16"/>
      <c r="E273" s="16"/>
      <c r="F273" s="20"/>
      <c r="G273" s="20"/>
      <c r="H273" s="16"/>
      <c r="I273" s="25"/>
      <c r="J273" s="25"/>
      <c r="K273" s="1"/>
      <c r="L273" s="1"/>
      <c r="M273" s="1"/>
      <c r="N273" s="1"/>
      <c r="O273" s="1"/>
    </row>
    <row r="274" spans="1:15" ht="135" customHeight="1">
      <c r="A274" s="15"/>
      <c r="B274" s="16"/>
      <c r="C274" s="16"/>
      <c r="D274" s="16"/>
      <c r="E274" s="16"/>
      <c r="F274" s="20"/>
      <c r="G274" s="20"/>
      <c r="H274" s="16"/>
      <c r="I274" s="25"/>
      <c r="J274" s="25"/>
      <c r="K274" s="1"/>
      <c r="L274" s="1"/>
      <c r="M274" s="1"/>
      <c r="N274" s="1"/>
      <c r="O274" s="1"/>
    </row>
    <row r="275" spans="1:15" ht="135" customHeight="1">
      <c r="A275" s="15"/>
      <c r="B275" s="16"/>
      <c r="C275" s="16"/>
      <c r="D275" s="16"/>
      <c r="E275" s="16"/>
      <c r="F275" s="20"/>
      <c r="G275" s="20"/>
      <c r="H275" s="16"/>
      <c r="I275" s="25"/>
      <c r="J275" s="25"/>
      <c r="K275" s="1"/>
      <c r="L275" s="1"/>
      <c r="M275" s="1"/>
      <c r="N275" s="1"/>
      <c r="O275" s="1"/>
    </row>
    <row r="276" spans="1:15" ht="135" customHeight="1">
      <c r="A276" s="15"/>
      <c r="B276" s="16"/>
      <c r="C276" s="16"/>
      <c r="D276" s="16"/>
      <c r="E276" s="16"/>
      <c r="F276" s="20"/>
      <c r="G276" s="20"/>
      <c r="H276" s="16"/>
      <c r="I276" s="25"/>
      <c r="J276" s="25"/>
      <c r="K276" s="1"/>
      <c r="L276" s="1"/>
      <c r="M276" s="1"/>
      <c r="N276" s="1"/>
      <c r="O276" s="1"/>
    </row>
    <row r="277" spans="1:15" ht="135" customHeight="1">
      <c r="A277" s="15"/>
      <c r="B277" s="16"/>
      <c r="C277" s="16"/>
      <c r="D277" s="16"/>
      <c r="E277" s="16"/>
      <c r="F277" s="20"/>
      <c r="G277" s="20"/>
      <c r="H277" s="16"/>
      <c r="I277" s="25"/>
      <c r="J277" s="25"/>
      <c r="K277" s="1"/>
      <c r="L277" s="1"/>
      <c r="M277" s="1"/>
      <c r="N277" s="1"/>
      <c r="O277" s="1"/>
    </row>
    <row r="278" spans="1:15" ht="135" customHeight="1">
      <c r="A278" s="15"/>
      <c r="B278" s="16"/>
      <c r="C278" s="16"/>
      <c r="D278" s="16"/>
      <c r="E278" s="16"/>
      <c r="F278" s="20"/>
      <c r="G278" s="20"/>
      <c r="H278" s="16"/>
      <c r="I278" s="25"/>
      <c r="J278" s="25"/>
      <c r="K278" s="1"/>
      <c r="L278" s="1"/>
      <c r="M278" s="1"/>
      <c r="N278" s="1"/>
      <c r="O278" s="1"/>
    </row>
    <row r="279" spans="1:15" ht="135" customHeight="1">
      <c r="A279" s="15"/>
      <c r="B279" s="16"/>
      <c r="C279" s="16"/>
      <c r="D279" s="16"/>
      <c r="E279" s="16"/>
      <c r="F279" s="20"/>
      <c r="G279" s="20"/>
      <c r="H279" s="16"/>
      <c r="I279" s="25"/>
      <c r="J279" s="25"/>
      <c r="K279" s="1"/>
      <c r="L279" s="1"/>
      <c r="M279" s="1"/>
      <c r="N279" s="1"/>
      <c r="O279" s="1"/>
    </row>
    <row r="280" spans="1:15" ht="135" customHeight="1">
      <c r="A280" s="15"/>
      <c r="B280" s="16"/>
      <c r="C280" s="16"/>
      <c r="D280" s="16"/>
      <c r="E280" s="16"/>
      <c r="F280" s="20"/>
      <c r="G280" s="20"/>
      <c r="H280" s="16"/>
      <c r="I280" s="25"/>
      <c r="J280" s="25"/>
      <c r="K280" s="1"/>
      <c r="L280" s="1"/>
      <c r="M280" s="1"/>
      <c r="N280" s="1"/>
      <c r="O280" s="1"/>
    </row>
    <row r="281" spans="1:15" ht="135" customHeight="1">
      <c r="A281" s="15"/>
      <c r="B281" s="16"/>
      <c r="C281" s="16"/>
      <c r="D281" s="16"/>
      <c r="E281" s="16"/>
      <c r="F281" s="20"/>
      <c r="G281" s="20"/>
      <c r="H281" s="16"/>
      <c r="I281" s="25"/>
      <c r="J281" s="25"/>
      <c r="K281" s="1"/>
      <c r="L281" s="1"/>
      <c r="M281" s="1"/>
      <c r="N281" s="1"/>
      <c r="O281" s="1"/>
    </row>
    <row r="282" spans="1:15" ht="135" customHeight="1">
      <c r="A282" s="15"/>
      <c r="B282" s="16"/>
      <c r="C282" s="16"/>
      <c r="D282" s="16"/>
      <c r="E282" s="16"/>
      <c r="F282" s="20"/>
      <c r="G282" s="20"/>
      <c r="H282" s="16"/>
      <c r="I282" s="25"/>
      <c r="J282" s="25"/>
      <c r="K282" s="1"/>
      <c r="L282" s="1"/>
      <c r="M282" s="1"/>
      <c r="N282" s="1"/>
      <c r="O282" s="1"/>
    </row>
    <row r="283" spans="1:15" ht="135" customHeight="1">
      <c r="A283" s="15"/>
      <c r="B283" s="16"/>
      <c r="C283" s="16"/>
      <c r="D283" s="16"/>
      <c r="E283" s="16"/>
      <c r="F283" s="20"/>
      <c r="G283" s="20"/>
      <c r="H283" s="16"/>
      <c r="I283" s="25"/>
      <c r="J283" s="25"/>
      <c r="K283" s="1"/>
      <c r="L283" s="1"/>
      <c r="M283" s="1"/>
      <c r="N283" s="1"/>
      <c r="O283" s="1"/>
    </row>
    <row r="284" spans="1:15" ht="135" customHeight="1">
      <c r="A284" s="15"/>
      <c r="B284" s="16"/>
      <c r="C284" s="16"/>
      <c r="D284" s="16"/>
      <c r="E284" s="16"/>
      <c r="F284" s="20"/>
      <c r="G284" s="20"/>
      <c r="H284" s="16"/>
      <c r="I284" s="25"/>
      <c r="J284" s="25"/>
      <c r="K284" s="1"/>
      <c r="L284" s="1"/>
      <c r="M284" s="1"/>
      <c r="N284" s="1"/>
      <c r="O284" s="1"/>
    </row>
    <row r="285" spans="1:15" ht="135" customHeight="1">
      <c r="A285" s="15"/>
      <c r="B285" s="16"/>
      <c r="C285" s="16"/>
      <c r="D285" s="16"/>
      <c r="E285" s="16"/>
      <c r="F285" s="20"/>
      <c r="G285" s="20"/>
      <c r="H285" s="16"/>
      <c r="I285" s="25"/>
      <c r="J285" s="25"/>
      <c r="K285" s="1"/>
      <c r="L285" s="1"/>
      <c r="M285" s="1"/>
      <c r="N285" s="1"/>
      <c r="O285" s="1"/>
    </row>
    <row r="286" spans="1:15" ht="135" customHeight="1">
      <c r="A286" s="15"/>
      <c r="B286" s="16"/>
      <c r="C286" s="16"/>
      <c r="D286" s="16"/>
      <c r="E286" s="16"/>
      <c r="F286" s="20"/>
      <c r="G286" s="20"/>
      <c r="H286" s="16"/>
      <c r="I286" s="25"/>
      <c r="J286" s="25"/>
      <c r="K286" s="1"/>
      <c r="L286" s="1"/>
      <c r="M286" s="1"/>
      <c r="N286" s="1"/>
      <c r="O286" s="1"/>
    </row>
    <row r="287" spans="1:15" ht="135" customHeight="1">
      <c r="A287" s="15"/>
      <c r="B287" s="16"/>
      <c r="C287" s="16"/>
      <c r="D287" s="16"/>
      <c r="E287" s="16"/>
      <c r="F287" s="20"/>
      <c r="G287" s="20"/>
      <c r="H287" s="16"/>
      <c r="I287" s="25"/>
      <c r="J287" s="25"/>
      <c r="K287" s="1"/>
      <c r="L287" s="1"/>
      <c r="M287" s="1"/>
      <c r="N287" s="1"/>
      <c r="O287" s="1"/>
    </row>
    <row r="288" spans="1:15" ht="135" customHeight="1">
      <c r="A288" s="15"/>
      <c r="B288" s="16"/>
      <c r="C288" s="16"/>
      <c r="D288" s="16"/>
      <c r="E288" s="16"/>
      <c r="F288" s="20"/>
      <c r="G288" s="20"/>
      <c r="H288" s="16"/>
      <c r="I288" s="25"/>
      <c r="J288" s="25"/>
      <c r="K288" s="1"/>
      <c r="L288" s="1"/>
      <c r="M288" s="1"/>
      <c r="N288" s="1"/>
      <c r="O288" s="1"/>
    </row>
    <row r="289" spans="1:15" ht="135" customHeight="1">
      <c r="A289" s="15"/>
      <c r="B289" s="16"/>
      <c r="C289" s="16"/>
      <c r="D289" s="16"/>
      <c r="E289" s="16"/>
      <c r="F289" s="20"/>
      <c r="G289" s="20"/>
      <c r="H289" s="16"/>
      <c r="I289" s="25"/>
      <c r="J289" s="25"/>
      <c r="K289" s="1"/>
      <c r="L289" s="1"/>
      <c r="M289" s="1"/>
      <c r="N289" s="1"/>
      <c r="O289" s="1"/>
    </row>
    <row r="290" spans="1:15" ht="135" customHeight="1">
      <c r="A290" s="15"/>
      <c r="B290" s="16"/>
      <c r="C290" s="16"/>
      <c r="D290" s="16"/>
      <c r="E290" s="16"/>
      <c r="F290" s="20"/>
      <c r="G290" s="20"/>
      <c r="H290" s="16"/>
      <c r="I290" s="25"/>
      <c r="J290" s="25"/>
      <c r="K290" s="1"/>
      <c r="L290" s="1"/>
      <c r="M290" s="1"/>
      <c r="N290" s="1"/>
      <c r="O290" s="1"/>
    </row>
    <row r="291" spans="1:15" ht="135" customHeight="1">
      <c r="A291" s="15"/>
      <c r="B291" s="16"/>
      <c r="C291" s="16"/>
      <c r="D291" s="16"/>
      <c r="E291" s="16"/>
      <c r="F291" s="20"/>
      <c r="G291" s="20"/>
      <c r="H291" s="16"/>
      <c r="I291" s="25"/>
      <c r="J291" s="25"/>
      <c r="K291" s="1"/>
      <c r="L291" s="1"/>
      <c r="M291" s="1"/>
      <c r="N291" s="1"/>
      <c r="O291" s="1"/>
    </row>
    <row r="292" spans="1:15" ht="135" customHeight="1">
      <c r="A292" s="15"/>
      <c r="B292" s="16"/>
      <c r="C292" s="16"/>
      <c r="D292" s="16"/>
      <c r="E292" s="16"/>
      <c r="F292" s="20"/>
      <c r="G292" s="20"/>
      <c r="H292" s="16"/>
      <c r="I292" s="25"/>
      <c r="J292" s="25"/>
      <c r="K292" s="1"/>
      <c r="L292" s="1"/>
      <c r="M292" s="1"/>
      <c r="N292" s="1"/>
      <c r="O292" s="1"/>
    </row>
    <row r="293" spans="1:15" ht="135" customHeight="1">
      <c r="A293" s="15"/>
      <c r="B293" s="16"/>
      <c r="C293" s="16"/>
      <c r="D293" s="16"/>
      <c r="E293" s="16"/>
      <c r="F293" s="20"/>
      <c r="G293" s="20"/>
      <c r="H293" s="16"/>
      <c r="I293" s="25"/>
      <c r="J293" s="25"/>
      <c r="K293" s="1"/>
      <c r="L293" s="1"/>
      <c r="M293" s="1"/>
      <c r="N293" s="1"/>
      <c r="O293" s="1"/>
    </row>
    <row r="294" spans="1:15" ht="135" customHeight="1">
      <c r="A294" s="15"/>
      <c r="B294" s="16"/>
      <c r="C294" s="16"/>
      <c r="D294" s="16"/>
      <c r="E294" s="16"/>
      <c r="F294" s="20"/>
      <c r="G294" s="20"/>
      <c r="H294" s="16"/>
      <c r="I294" s="25"/>
      <c r="J294" s="25"/>
      <c r="K294" s="1"/>
      <c r="L294" s="1"/>
      <c r="M294" s="1"/>
      <c r="N294" s="1"/>
      <c r="O294" s="1"/>
    </row>
    <row r="295" spans="1:15" ht="135" customHeight="1">
      <c r="A295" s="15"/>
      <c r="B295" s="16"/>
      <c r="C295" s="16"/>
      <c r="D295" s="16"/>
      <c r="E295" s="16"/>
      <c r="F295" s="20"/>
      <c r="G295" s="20"/>
      <c r="H295" s="16"/>
      <c r="I295" s="25"/>
      <c r="J295" s="25"/>
      <c r="K295" s="1"/>
      <c r="L295" s="1"/>
      <c r="M295" s="1"/>
      <c r="N295" s="1"/>
      <c r="O295" s="1"/>
    </row>
    <row r="296" spans="1:15" ht="135" customHeight="1">
      <c r="A296" s="15"/>
      <c r="B296" s="16"/>
      <c r="C296" s="16"/>
      <c r="D296" s="16"/>
      <c r="E296" s="16"/>
      <c r="F296" s="20"/>
      <c r="G296" s="20"/>
      <c r="H296" s="16"/>
      <c r="I296" s="25"/>
      <c r="J296" s="25"/>
      <c r="K296" s="1"/>
      <c r="L296" s="1"/>
      <c r="M296" s="1"/>
      <c r="N296" s="1"/>
      <c r="O296" s="1"/>
    </row>
    <row r="297" spans="1:15" ht="135" customHeight="1">
      <c r="A297" s="15"/>
      <c r="B297" s="16"/>
      <c r="C297" s="16"/>
      <c r="D297" s="16"/>
      <c r="E297" s="16"/>
      <c r="F297" s="20"/>
      <c r="G297" s="20"/>
      <c r="H297" s="16"/>
      <c r="I297" s="25"/>
      <c r="J297" s="25"/>
      <c r="K297" s="1"/>
      <c r="L297" s="1"/>
      <c r="M297" s="1"/>
      <c r="N297" s="1"/>
      <c r="O297" s="1"/>
    </row>
    <row r="298" spans="1:15" ht="135" customHeight="1">
      <c r="A298" s="15"/>
      <c r="B298" s="16"/>
      <c r="C298" s="16"/>
      <c r="D298" s="16"/>
      <c r="E298" s="16"/>
      <c r="F298" s="20"/>
      <c r="G298" s="20"/>
      <c r="H298" s="16"/>
      <c r="I298" s="25"/>
      <c r="J298" s="25"/>
      <c r="K298" s="1"/>
      <c r="L298" s="1"/>
      <c r="M298" s="1"/>
      <c r="N298" s="1"/>
      <c r="O298" s="1"/>
    </row>
    <row r="299" spans="1:15" ht="135" customHeight="1">
      <c r="A299" s="15"/>
      <c r="B299" s="16"/>
      <c r="C299" s="16"/>
      <c r="D299" s="16"/>
      <c r="E299" s="16"/>
      <c r="F299" s="20"/>
      <c r="G299" s="20"/>
      <c r="H299" s="16"/>
      <c r="I299" s="25"/>
      <c r="J299" s="25"/>
      <c r="K299" s="1"/>
      <c r="L299" s="1"/>
      <c r="M299" s="1"/>
      <c r="N299" s="1"/>
      <c r="O299" s="1"/>
    </row>
    <row r="300" spans="1:15" ht="135" customHeight="1">
      <c r="A300" s="15"/>
      <c r="B300" s="16"/>
      <c r="C300" s="16"/>
      <c r="D300" s="16"/>
      <c r="E300" s="16"/>
      <c r="F300" s="20"/>
      <c r="G300" s="20"/>
      <c r="H300" s="16"/>
      <c r="I300" s="25"/>
      <c r="J300" s="25"/>
      <c r="K300" s="1"/>
      <c r="L300" s="1"/>
      <c r="M300" s="1"/>
      <c r="N300" s="1"/>
      <c r="O300" s="1"/>
    </row>
    <row r="301" spans="1:15" ht="135" customHeight="1">
      <c r="A301" s="15"/>
      <c r="B301" s="16"/>
      <c r="C301" s="16"/>
      <c r="D301" s="16"/>
      <c r="E301" s="16"/>
      <c r="F301" s="20"/>
      <c r="G301" s="20"/>
      <c r="H301" s="16"/>
      <c r="I301" s="25"/>
      <c r="J301" s="25"/>
      <c r="K301" s="1"/>
      <c r="L301" s="1"/>
      <c r="M301" s="1"/>
      <c r="N301" s="1"/>
      <c r="O301" s="1"/>
    </row>
    <row r="302" spans="1:15" ht="135" customHeight="1">
      <c r="A302" s="15"/>
      <c r="B302" s="16"/>
      <c r="C302" s="16"/>
      <c r="D302" s="16"/>
      <c r="E302" s="16"/>
      <c r="F302" s="20"/>
      <c r="G302" s="20"/>
      <c r="H302" s="16"/>
      <c r="I302" s="25"/>
      <c r="J302" s="25"/>
      <c r="K302" s="1"/>
      <c r="L302" s="1"/>
      <c r="M302" s="1"/>
      <c r="N302" s="1"/>
      <c r="O302" s="1"/>
    </row>
    <row r="303" spans="1:15" ht="135" customHeight="1">
      <c r="A303" s="15"/>
      <c r="B303" s="16"/>
      <c r="C303" s="16"/>
      <c r="D303" s="16"/>
      <c r="E303" s="16"/>
      <c r="F303" s="20"/>
      <c r="G303" s="20"/>
      <c r="H303" s="16"/>
      <c r="I303" s="25"/>
      <c r="J303" s="25"/>
      <c r="K303" s="1"/>
      <c r="L303" s="1"/>
      <c r="M303" s="1"/>
      <c r="N303" s="1"/>
      <c r="O303" s="1"/>
    </row>
    <row r="304" spans="1:15" ht="135" customHeight="1">
      <c r="A304" s="15"/>
      <c r="B304" s="16"/>
      <c r="C304" s="16"/>
      <c r="D304" s="16"/>
      <c r="E304" s="16"/>
      <c r="F304" s="20"/>
      <c r="G304" s="20"/>
      <c r="H304" s="16"/>
      <c r="I304" s="25"/>
      <c r="J304" s="25"/>
      <c r="K304" s="1"/>
      <c r="L304" s="1"/>
      <c r="M304" s="1"/>
      <c r="N304" s="1"/>
      <c r="O304" s="1"/>
    </row>
    <row r="305" spans="1:15" ht="135" customHeight="1">
      <c r="A305" s="15"/>
      <c r="B305" s="16"/>
      <c r="C305" s="16"/>
      <c r="D305" s="16"/>
      <c r="E305" s="16"/>
      <c r="F305" s="20"/>
      <c r="G305" s="20"/>
      <c r="H305" s="16"/>
      <c r="I305" s="25"/>
      <c r="J305" s="25"/>
      <c r="K305" s="1"/>
      <c r="L305" s="1"/>
      <c r="M305" s="1"/>
      <c r="N305" s="1"/>
      <c r="O305" s="1"/>
    </row>
    <row r="306" spans="1:15" ht="135" customHeight="1">
      <c r="A306" s="15"/>
      <c r="B306" s="16"/>
      <c r="C306" s="16"/>
      <c r="D306" s="16"/>
      <c r="E306" s="16"/>
      <c r="F306" s="20"/>
      <c r="G306" s="20"/>
      <c r="H306" s="16"/>
      <c r="I306" s="25"/>
      <c r="J306" s="25"/>
      <c r="K306" s="1"/>
      <c r="L306" s="1"/>
      <c r="M306" s="1"/>
      <c r="N306" s="1"/>
      <c r="O306" s="1"/>
    </row>
    <row r="307" spans="1:15" ht="135" customHeight="1">
      <c r="A307" s="15"/>
      <c r="B307" s="16"/>
      <c r="C307" s="16"/>
      <c r="D307" s="16"/>
      <c r="E307" s="16"/>
      <c r="F307" s="20"/>
      <c r="G307" s="20"/>
      <c r="H307" s="16"/>
      <c r="I307" s="25"/>
      <c r="J307" s="25"/>
      <c r="K307" s="1"/>
      <c r="L307" s="1"/>
      <c r="M307" s="1"/>
      <c r="N307" s="1"/>
      <c r="O307" s="1"/>
    </row>
    <row r="308" spans="1:15" ht="135" customHeight="1">
      <c r="A308" s="15"/>
      <c r="B308" s="16"/>
      <c r="C308" s="16"/>
      <c r="D308" s="16"/>
      <c r="E308" s="16"/>
      <c r="F308" s="20"/>
      <c r="G308" s="20"/>
      <c r="H308" s="16"/>
      <c r="I308" s="25"/>
      <c r="J308" s="25"/>
      <c r="K308" s="1"/>
      <c r="L308" s="1"/>
      <c r="M308" s="1"/>
      <c r="N308" s="1"/>
      <c r="O308" s="1"/>
    </row>
    <row r="309" spans="1:15" ht="135" customHeight="1">
      <c r="A309" s="15"/>
      <c r="B309" s="16"/>
      <c r="C309" s="16"/>
      <c r="D309" s="16"/>
      <c r="E309" s="16"/>
      <c r="F309" s="20"/>
      <c r="G309" s="20"/>
      <c r="H309" s="16"/>
      <c r="I309" s="25"/>
      <c r="J309" s="25"/>
      <c r="K309" s="1"/>
      <c r="L309" s="1"/>
      <c r="M309" s="1"/>
      <c r="N309" s="1"/>
      <c r="O309" s="1"/>
    </row>
    <row r="310" spans="1:15" ht="135" customHeight="1">
      <c r="A310" s="15"/>
      <c r="B310" s="16"/>
      <c r="C310" s="16"/>
      <c r="D310" s="16"/>
      <c r="E310" s="16"/>
      <c r="F310" s="20"/>
      <c r="G310" s="20"/>
      <c r="H310" s="16"/>
      <c r="I310" s="25"/>
      <c r="J310" s="25"/>
      <c r="K310" s="1"/>
      <c r="L310" s="1"/>
      <c r="M310" s="1"/>
      <c r="N310" s="1"/>
      <c r="O310" s="1"/>
    </row>
    <row r="311" spans="1:15" ht="135" customHeight="1">
      <c r="A311" s="15"/>
      <c r="B311" s="16"/>
      <c r="C311" s="16"/>
      <c r="D311" s="16"/>
      <c r="E311" s="16"/>
      <c r="F311" s="20"/>
      <c r="G311" s="20"/>
      <c r="H311" s="16"/>
      <c r="I311" s="25"/>
      <c r="J311" s="25"/>
      <c r="K311" s="1"/>
      <c r="L311" s="1"/>
      <c r="M311" s="1"/>
      <c r="N311" s="1"/>
      <c r="O311" s="1"/>
    </row>
    <row r="312" spans="1:15" ht="135" customHeight="1">
      <c r="A312" s="15"/>
      <c r="B312" s="16"/>
      <c r="C312" s="16"/>
      <c r="D312" s="16"/>
      <c r="E312" s="16"/>
      <c r="F312" s="20"/>
      <c r="G312" s="20"/>
      <c r="H312" s="16"/>
      <c r="I312" s="25"/>
      <c r="J312" s="25"/>
      <c r="K312" s="1"/>
      <c r="L312" s="1"/>
      <c r="M312" s="1"/>
      <c r="N312" s="1"/>
      <c r="O312" s="1"/>
    </row>
    <row r="313" spans="1:15" ht="135" customHeight="1">
      <c r="A313" s="15"/>
      <c r="B313" s="16"/>
      <c r="C313" s="16"/>
      <c r="D313" s="16"/>
      <c r="E313" s="16"/>
      <c r="F313" s="20"/>
      <c r="G313" s="20"/>
      <c r="H313" s="16"/>
      <c r="I313" s="25"/>
      <c r="J313" s="25"/>
      <c r="K313" s="1"/>
      <c r="L313" s="1"/>
      <c r="M313" s="1"/>
      <c r="N313" s="1"/>
      <c r="O313" s="1"/>
    </row>
    <row r="314" spans="1:15" ht="135" customHeight="1">
      <c r="A314" s="15"/>
      <c r="B314" s="16"/>
      <c r="C314" s="16"/>
      <c r="D314" s="16"/>
      <c r="E314" s="16"/>
      <c r="F314" s="20"/>
      <c r="G314" s="20"/>
      <c r="H314" s="16"/>
      <c r="I314" s="25"/>
      <c r="J314" s="25"/>
      <c r="K314" s="1"/>
      <c r="L314" s="1"/>
      <c r="M314" s="1"/>
      <c r="N314" s="1"/>
      <c r="O314" s="1"/>
    </row>
    <row r="315" spans="1:15" ht="135" customHeight="1">
      <c r="A315" s="15"/>
      <c r="B315" s="16"/>
      <c r="C315" s="16"/>
      <c r="D315" s="16"/>
      <c r="E315" s="16"/>
      <c r="F315" s="20"/>
      <c r="G315" s="20"/>
      <c r="H315" s="16"/>
      <c r="I315" s="25"/>
      <c r="J315" s="25"/>
      <c r="K315" s="1"/>
      <c r="L315" s="1"/>
      <c r="M315" s="1"/>
      <c r="N315" s="1"/>
      <c r="O315" s="1"/>
    </row>
    <row r="316" spans="1:15" ht="135" customHeight="1">
      <c r="A316" s="15"/>
      <c r="B316" s="16"/>
      <c r="C316" s="16"/>
      <c r="D316" s="16"/>
      <c r="E316" s="16"/>
      <c r="F316" s="20"/>
      <c r="G316" s="20"/>
      <c r="H316" s="16"/>
      <c r="I316" s="25"/>
      <c r="J316" s="25"/>
      <c r="K316" s="1"/>
      <c r="L316" s="1"/>
      <c r="M316" s="1"/>
      <c r="N316" s="1"/>
      <c r="O316" s="1"/>
    </row>
    <row r="317" spans="1:15" ht="135" customHeight="1">
      <c r="A317" s="15"/>
      <c r="B317" s="16"/>
      <c r="C317" s="16"/>
      <c r="D317" s="16"/>
      <c r="E317" s="16"/>
      <c r="F317" s="20"/>
      <c r="G317" s="20"/>
      <c r="H317" s="16"/>
      <c r="I317" s="25"/>
      <c r="J317" s="25"/>
      <c r="K317" s="1"/>
      <c r="L317" s="1"/>
      <c r="M317" s="1"/>
      <c r="N317" s="1"/>
      <c r="O317" s="1"/>
    </row>
    <row r="318" spans="1:15" ht="135" customHeight="1">
      <c r="A318" s="15"/>
      <c r="B318" s="16"/>
      <c r="C318" s="16"/>
      <c r="D318" s="16"/>
      <c r="E318" s="16"/>
      <c r="F318" s="20"/>
      <c r="G318" s="20"/>
      <c r="H318" s="16"/>
      <c r="I318" s="25"/>
      <c r="J318" s="25"/>
      <c r="K318" s="1"/>
      <c r="L318" s="1"/>
      <c r="M318" s="1"/>
      <c r="N318" s="1"/>
      <c r="O318" s="1"/>
    </row>
    <row r="319" spans="1:15" ht="135" customHeight="1">
      <c r="A319" s="15"/>
      <c r="B319" s="16"/>
      <c r="C319" s="16"/>
      <c r="D319" s="16"/>
      <c r="E319" s="16"/>
      <c r="F319" s="20"/>
      <c r="G319" s="20"/>
      <c r="H319" s="16"/>
      <c r="I319" s="25"/>
      <c r="J319" s="25"/>
      <c r="K319" s="1"/>
      <c r="L319" s="1"/>
      <c r="M319" s="1"/>
      <c r="N319" s="1"/>
      <c r="O319" s="1"/>
    </row>
    <row r="320" spans="1:15" ht="135" customHeight="1">
      <c r="A320" s="15"/>
      <c r="B320" s="16"/>
      <c r="C320" s="16"/>
      <c r="D320" s="16"/>
      <c r="E320" s="16"/>
      <c r="F320" s="20"/>
      <c r="G320" s="20"/>
      <c r="H320" s="16"/>
      <c r="I320" s="25"/>
      <c r="J320" s="25"/>
      <c r="K320" s="1"/>
      <c r="L320" s="1"/>
      <c r="M320" s="1"/>
      <c r="N320" s="1"/>
      <c r="O320" s="1"/>
    </row>
    <row r="321" spans="1:15" ht="135" customHeight="1">
      <c r="A321" s="15"/>
      <c r="B321" s="16"/>
      <c r="C321" s="16"/>
      <c r="D321" s="16"/>
      <c r="E321" s="16"/>
      <c r="F321" s="20"/>
      <c r="G321" s="20"/>
      <c r="H321" s="16"/>
      <c r="I321" s="25"/>
      <c r="J321" s="25"/>
      <c r="K321" s="1"/>
      <c r="L321" s="1"/>
      <c r="M321" s="1"/>
      <c r="N321" s="1"/>
      <c r="O321" s="1"/>
    </row>
    <row r="322" spans="1:15" ht="135" customHeight="1">
      <c r="A322" s="15"/>
      <c r="B322" s="16"/>
      <c r="C322" s="16"/>
      <c r="D322" s="16"/>
      <c r="E322" s="16"/>
      <c r="F322" s="20"/>
      <c r="G322" s="20"/>
      <c r="H322" s="16"/>
      <c r="I322" s="25"/>
      <c r="J322" s="25"/>
      <c r="K322" s="1"/>
      <c r="L322" s="1"/>
      <c r="M322" s="1"/>
      <c r="N322" s="1"/>
      <c r="O322" s="1"/>
    </row>
    <row r="323" spans="1:15" ht="135" customHeight="1">
      <c r="A323" s="15"/>
      <c r="B323" s="16"/>
      <c r="C323" s="16"/>
      <c r="D323" s="16"/>
      <c r="E323" s="16"/>
      <c r="F323" s="20"/>
      <c r="G323" s="20"/>
      <c r="H323" s="16"/>
      <c r="I323" s="25"/>
      <c r="J323" s="25"/>
      <c r="K323" s="1"/>
      <c r="L323" s="1"/>
      <c r="M323" s="1"/>
      <c r="N323" s="1"/>
      <c r="O323" s="1"/>
    </row>
    <row r="324" spans="1:15" ht="135" customHeight="1">
      <c r="A324" s="15"/>
      <c r="B324" s="16"/>
      <c r="C324" s="16"/>
      <c r="D324" s="16"/>
      <c r="E324" s="16"/>
      <c r="F324" s="20"/>
      <c r="G324" s="20"/>
      <c r="H324" s="16"/>
      <c r="I324" s="25"/>
      <c r="J324" s="25"/>
      <c r="K324" s="1"/>
      <c r="L324" s="1"/>
      <c r="M324" s="1"/>
      <c r="N324" s="1"/>
      <c r="O324" s="1"/>
    </row>
    <row r="325" spans="1:15" ht="135" customHeight="1">
      <c r="A325" s="15"/>
      <c r="B325" s="16"/>
      <c r="C325" s="16"/>
      <c r="D325" s="16"/>
      <c r="E325" s="16"/>
      <c r="F325" s="20"/>
      <c r="G325" s="20"/>
      <c r="H325" s="16"/>
      <c r="I325" s="25"/>
      <c r="J325" s="25"/>
      <c r="K325" s="1"/>
      <c r="L325" s="1"/>
      <c r="M325" s="1"/>
      <c r="N325" s="1"/>
      <c r="O325" s="1"/>
    </row>
    <row r="326" spans="1:15" ht="135" customHeight="1">
      <c r="A326" s="15"/>
      <c r="B326" s="16"/>
      <c r="C326" s="16"/>
      <c r="D326" s="16"/>
      <c r="E326" s="16"/>
      <c r="F326" s="20"/>
      <c r="G326" s="20"/>
      <c r="H326" s="16"/>
      <c r="I326" s="25"/>
      <c r="J326" s="25"/>
      <c r="K326" s="1"/>
      <c r="L326" s="1"/>
      <c r="M326" s="1"/>
      <c r="N326" s="1"/>
      <c r="O326" s="1"/>
    </row>
    <row r="327" spans="1:15" ht="135" customHeight="1">
      <c r="A327" s="15"/>
      <c r="B327" s="16"/>
      <c r="C327" s="16"/>
      <c r="D327" s="16"/>
      <c r="E327" s="16"/>
      <c r="F327" s="20"/>
      <c r="G327" s="20"/>
      <c r="H327" s="16"/>
      <c r="I327" s="25"/>
      <c r="J327" s="25"/>
      <c r="K327" s="1"/>
      <c r="L327" s="1"/>
      <c r="M327" s="1"/>
      <c r="N327" s="1"/>
      <c r="O327" s="1"/>
    </row>
    <row r="328" spans="1:15" ht="135" customHeight="1">
      <c r="A328" s="15"/>
      <c r="B328" s="16"/>
      <c r="C328" s="16"/>
      <c r="D328" s="16"/>
      <c r="E328" s="16"/>
      <c r="F328" s="20"/>
      <c r="G328" s="20"/>
      <c r="H328" s="16"/>
      <c r="I328" s="25"/>
      <c r="J328" s="25"/>
      <c r="K328" s="1"/>
      <c r="L328" s="1"/>
      <c r="M328" s="1"/>
      <c r="N328" s="1"/>
      <c r="O328" s="1"/>
    </row>
    <row r="329" spans="1:15" ht="135" customHeight="1">
      <c r="A329" s="15"/>
      <c r="B329" s="16"/>
      <c r="C329" s="16"/>
      <c r="D329" s="16"/>
      <c r="E329" s="16"/>
      <c r="F329" s="20"/>
      <c r="G329" s="20"/>
      <c r="H329" s="16"/>
      <c r="I329" s="25"/>
      <c r="J329" s="25"/>
      <c r="K329" s="1"/>
      <c r="L329" s="1"/>
      <c r="M329" s="1"/>
      <c r="N329" s="1"/>
      <c r="O329" s="1"/>
    </row>
    <row r="330" spans="1:15" ht="135" customHeight="1">
      <c r="A330" s="15"/>
      <c r="B330" s="16"/>
      <c r="C330" s="16"/>
      <c r="D330" s="16"/>
      <c r="E330" s="16"/>
      <c r="F330" s="20"/>
      <c r="G330" s="20"/>
      <c r="H330" s="16"/>
      <c r="I330" s="25"/>
      <c r="J330" s="25"/>
      <c r="K330" s="1"/>
      <c r="L330" s="1"/>
      <c r="M330" s="1"/>
      <c r="N330" s="1"/>
      <c r="O330" s="1"/>
    </row>
    <row r="331" spans="1:15" ht="135" customHeight="1">
      <c r="A331" s="15"/>
      <c r="B331" s="16"/>
      <c r="C331" s="16"/>
      <c r="D331" s="16"/>
      <c r="E331" s="16"/>
      <c r="F331" s="20"/>
      <c r="G331" s="20"/>
      <c r="H331" s="16"/>
      <c r="I331" s="25"/>
      <c r="J331" s="25"/>
      <c r="K331" s="1"/>
      <c r="L331" s="1"/>
      <c r="M331" s="1"/>
      <c r="N331" s="1"/>
      <c r="O331" s="1"/>
    </row>
    <row r="332" spans="1:15" ht="135" customHeight="1">
      <c r="A332" s="15"/>
      <c r="B332" s="16"/>
      <c r="C332" s="16"/>
      <c r="D332" s="16"/>
      <c r="E332" s="16"/>
      <c r="F332" s="20"/>
      <c r="G332" s="20"/>
      <c r="H332" s="16"/>
      <c r="I332" s="25"/>
      <c r="J332" s="25"/>
      <c r="K332" s="1"/>
      <c r="L332" s="1"/>
      <c r="M332" s="1"/>
      <c r="N332" s="1"/>
      <c r="O332" s="1"/>
    </row>
    <row r="333" spans="1:15" ht="135" customHeight="1">
      <c r="A333" s="15"/>
      <c r="B333" s="16"/>
      <c r="C333" s="16"/>
      <c r="D333" s="16"/>
      <c r="E333" s="16"/>
      <c r="F333" s="20"/>
      <c r="G333" s="20"/>
      <c r="H333" s="16"/>
      <c r="I333" s="25"/>
      <c r="J333" s="25"/>
      <c r="K333" s="1"/>
      <c r="L333" s="1"/>
      <c r="M333" s="1"/>
      <c r="N333" s="1"/>
      <c r="O333" s="1"/>
    </row>
    <row r="334" spans="1:15" ht="135" customHeight="1">
      <c r="A334" s="15"/>
      <c r="B334" s="16"/>
      <c r="C334" s="16"/>
      <c r="D334" s="16"/>
      <c r="E334" s="16"/>
      <c r="F334" s="20"/>
      <c r="G334" s="20"/>
      <c r="H334" s="16"/>
      <c r="I334" s="25"/>
      <c r="J334" s="25"/>
      <c r="K334" s="1"/>
      <c r="L334" s="1"/>
      <c r="M334" s="1"/>
      <c r="N334" s="1"/>
      <c r="O334" s="1"/>
    </row>
    <row r="335" spans="1:15" ht="135" customHeight="1">
      <c r="A335" s="15"/>
      <c r="B335" s="16"/>
      <c r="C335" s="16"/>
      <c r="D335" s="16"/>
      <c r="E335" s="16"/>
      <c r="F335" s="20"/>
      <c r="G335" s="20"/>
      <c r="H335" s="16"/>
      <c r="I335" s="25"/>
      <c r="J335" s="25"/>
      <c r="K335" s="1"/>
      <c r="L335" s="1"/>
      <c r="M335" s="1"/>
      <c r="N335" s="1"/>
      <c r="O335" s="1"/>
    </row>
    <row r="336" spans="1:15" ht="135" customHeight="1">
      <c r="A336" s="15"/>
      <c r="B336" s="16"/>
      <c r="C336" s="16"/>
      <c r="D336" s="16"/>
      <c r="E336" s="16"/>
      <c r="F336" s="20"/>
      <c r="G336" s="20"/>
      <c r="H336" s="16"/>
      <c r="I336" s="25"/>
      <c r="J336" s="25"/>
      <c r="K336" s="1"/>
      <c r="L336" s="1"/>
      <c r="M336" s="1"/>
      <c r="N336" s="1"/>
      <c r="O336" s="1"/>
    </row>
    <row r="337" spans="1:15" ht="135" customHeight="1">
      <c r="A337" s="15"/>
      <c r="B337" s="16"/>
      <c r="C337" s="16"/>
      <c r="D337" s="16"/>
      <c r="E337" s="16"/>
      <c r="F337" s="20"/>
      <c r="G337" s="20"/>
      <c r="H337" s="16"/>
      <c r="I337" s="25"/>
      <c r="J337" s="25"/>
      <c r="K337" s="1"/>
      <c r="L337" s="1"/>
      <c r="M337" s="1"/>
      <c r="N337" s="1"/>
      <c r="O337" s="1"/>
    </row>
    <row r="338" spans="1:15" ht="135" customHeight="1">
      <c r="A338" s="15"/>
      <c r="B338" s="16"/>
      <c r="C338" s="16"/>
      <c r="D338" s="16"/>
      <c r="E338" s="16"/>
      <c r="F338" s="20"/>
      <c r="G338" s="20"/>
      <c r="H338" s="16"/>
      <c r="I338" s="25"/>
      <c r="J338" s="25"/>
      <c r="K338" s="1"/>
      <c r="L338" s="1"/>
      <c r="M338" s="1"/>
      <c r="N338" s="1"/>
      <c r="O338" s="1"/>
    </row>
    <row r="339" spans="1:15" ht="135" customHeight="1">
      <c r="A339" s="15"/>
      <c r="B339" s="16"/>
      <c r="C339" s="16"/>
      <c r="D339" s="16"/>
      <c r="E339" s="16"/>
      <c r="F339" s="20"/>
      <c r="G339" s="20"/>
      <c r="H339" s="16"/>
      <c r="I339" s="25"/>
      <c r="J339" s="25"/>
      <c r="K339" s="1"/>
      <c r="L339" s="1"/>
      <c r="M339" s="1"/>
      <c r="N339" s="1"/>
      <c r="O339" s="1"/>
    </row>
    <row r="340" spans="1:15" ht="135" customHeight="1">
      <c r="A340" s="15"/>
      <c r="B340" s="16"/>
      <c r="C340" s="16"/>
      <c r="D340" s="16"/>
      <c r="E340" s="16"/>
      <c r="F340" s="20"/>
      <c r="G340" s="20"/>
      <c r="H340" s="16"/>
      <c r="I340" s="25"/>
      <c r="J340" s="25"/>
      <c r="K340" s="1"/>
      <c r="L340" s="1"/>
      <c r="M340" s="1"/>
      <c r="N340" s="1"/>
      <c r="O340" s="1"/>
    </row>
    <row r="341" spans="1:15" ht="135" customHeight="1">
      <c r="A341" s="15"/>
      <c r="B341" s="16"/>
      <c r="C341" s="16"/>
      <c r="D341" s="16"/>
      <c r="E341" s="16"/>
      <c r="F341" s="20"/>
      <c r="G341" s="20"/>
      <c r="H341" s="16"/>
      <c r="I341" s="25"/>
      <c r="J341" s="25"/>
      <c r="K341" s="1"/>
      <c r="L341" s="1"/>
      <c r="M341" s="1"/>
      <c r="N341" s="1"/>
      <c r="O341" s="1"/>
    </row>
    <row r="342" spans="1:15" ht="135" customHeight="1">
      <c r="A342" s="15"/>
      <c r="B342" s="16"/>
      <c r="C342" s="16"/>
      <c r="D342" s="16"/>
      <c r="E342" s="16"/>
      <c r="F342" s="20"/>
      <c r="G342" s="20"/>
      <c r="H342" s="16"/>
      <c r="I342" s="25"/>
      <c r="J342" s="25"/>
      <c r="K342" s="1"/>
      <c r="L342" s="1"/>
      <c r="M342" s="1"/>
      <c r="N342" s="1"/>
      <c r="O342" s="1"/>
    </row>
    <row r="343" spans="1:15" ht="135" customHeight="1">
      <c r="A343" s="15"/>
      <c r="B343" s="16"/>
      <c r="C343" s="16"/>
      <c r="D343" s="16"/>
      <c r="E343" s="16"/>
      <c r="F343" s="20"/>
      <c r="G343" s="20"/>
      <c r="H343" s="16"/>
      <c r="I343" s="25"/>
      <c r="J343" s="25"/>
      <c r="K343" s="1"/>
      <c r="L343" s="1"/>
      <c r="M343" s="1"/>
      <c r="N343" s="1"/>
      <c r="O343" s="1"/>
    </row>
    <row r="344" spans="1:15" ht="135" customHeight="1">
      <c r="A344" s="15"/>
      <c r="B344" s="16"/>
      <c r="C344" s="16"/>
      <c r="D344" s="16"/>
      <c r="E344" s="16"/>
      <c r="F344" s="20"/>
      <c r="G344" s="20"/>
      <c r="H344" s="16"/>
      <c r="I344" s="25"/>
      <c r="J344" s="25"/>
      <c r="K344" s="1"/>
      <c r="L344" s="1"/>
      <c r="M344" s="1"/>
      <c r="N344" s="1"/>
      <c r="O344" s="1"/>
    </row>
    <row r="345" spans="1:15" ht="135" customHeight="1">
      <c r="A345" s="15"/>
      <c r="B345" s="16"/>
      <c r="C345" s="16"/>
      <c r="D345" s="16"/>
      <c r="E345" s="16"/>
      <c r="F345" s="20"/>
      <c r="G345" s="20"/>
      <c r="H345" s="16"/>
      <c r="I345" s="25"/>
      <c r="J345" s="25"/>
      <c r="K345" s="1"/>
      <c r="L345" s="1"/>
      <c r="M345" s="1"/>
      <c r="N345" s="1"/>
      <c r="O345" s="1"/>
    </row>
    <row r="346" spans="1:15" ht="135" customHeight="1">
      <c r="A346" s="15"/>
      <c r="B346" s="16"/>
      <c r="C346" s="16"/>
      <c r="D346" s="16"/>
      <c r="E346" s="16"/>
      <c r="F346" s="20"/>
      <c r="G346" s="20"/>
      <c r="H346" s="16"/>
      <c r="I346" s="25"/>
      <c r="J346" s="25"/>
      <c r="K346" s="1"/>
      <c r="L346" s="1"/>
      <c r="M346" s="1"/>
      <c r="N346" s="1"/>
      <c r="O346" s="1"/>
    </row>
    <row r="347" spans="1:15" ht="135" customHeight="1">
      <c r="A347" s="15"/>
      <c r="B347" s="16"/>
      <c r="C347" s="16"/>
      <c r="D347" s="16"/>
      <c r="E347" s="16"/>
      <c r="F347" s="20"/>
      <c r="G347" s="20"/>
      <c r="H347" s="16"/>
      <c r="I347" s="25"/>
      <c r="J347" s="25"/>
      <c r="K347" s="1"/>
      <c r="L347" s="1"/>
      <c r="M347" s="1"/>
      <c r="N347" s="1"/>
      <c r="O347" s="1"/>
    </row>
    <row r="348" spans="1:15" ht="135" customHeight="1">
      <c r="A348" s="15"/>
      <c r="B348" s="16"/>
      <c r="C348" s="16"/>
      <c r="D348" s="16"/>
      <c r="E348" s="16"/>
      <c r="F348" s="20"/>
      <c r="G348" s="20"/>
      <c r="H348" s="16"/>
      <c r="I348" s="25"/>
      <c r="J348" s="25"/>
      <c r="K348" s="1"/>
      <c r="L348" s="1"/>
      <c r="M348" s="1"/>
      <c r="N348" s="1"/>
      <c r="O348" s="1"/>
    </row>
    <row r="349" spans="1:15" ht="135" customHeight="1">
      <c r="A349" s="15"/>
      <c r="B349" s="16"/>
      <c r="C349" s="16"/>
      <c r="D349" s="16"/>
      <c r="E349" s="16"/>
      <c r="F349" s="20"/>
      <c r="G349" s="20"/>
      <c r="H349" s="16"/>
      <c r="I349" s="25"/>
      <c r="J349" s="25"/>
      <c r="K349" s="1"/>
      <c r="L349" s="1"/>
      <c r="M349" s="1"/>
      <c r="N349" s="1"/>
      <c r="O349" s="1"/>
    </row>
    <row r="350" spans="1:15" ht="135" customHeight="1">
      <c r="A350" s="15"/>
      <c r="B350" s="16"/>
      <c r="C350" s="16"/>
      <c r="D350" s="16"/>
      <c r="E350" s="16"/>
      <c r="F350" s="20"/>
      <c r="G350" s="20"/>
      <c r="H350" s="16"/>
      <c r="I350" s="25"/>
      <c r="J350" s="25"/>
      <c r="K350" s="1"/>
      <c r="L350" s="1"/>
      <c r="M350" s="1"/>
      <c r="N350" s="1"/>
      <c r="O350" s="1"/>
    </row>
    <row r="351" spans="1:15" ht="135" customHeight="1">
      <c r="A351" s="15"/>
      <c r="B351" s="16"/>
      <c r="C351" s="16"/>
      <c r="D351" s="16"/>
      <c r="E351" s="16"/>
      <c r="F351" s="20"/>
      <c r="G351" s="20"/>
      <c r="H351" s="16"/>
      <c r="I351" s="25"/>
      <c r="J351" s="25"/>
      <c r="K351" s="1"/>
      <c r="L351" s="1"/>
      <c r="M351" s="1"/>
      <c r="N351" s="1"/>
      <c r="O351" s="1"/>
    </row>
    <row r="352" spans="1:15" ht="135" customHeight="1">
      <c r="A352" s="15"/>
      <c r="B352" s="16"/>
      <c r="C352" s="16"/>
      <c r="D352" s="16"/>
      <c r="E352" s="16"/>
      <c r="F352" s="20"/>
      <c r="G352" s="20"/>
      <c r="H352" s="16"/>
      <c r="I352" s="25"/>
      <c r="J352" s="25"/>
      <c r="K352" s="1"/>
      <c r="L352" s="1"/>
      <c r="M352" s="1"/>
      <c r="N352" s="1"/>
      <c r="O352" s="1"/>
    </row>
    <row r="353" spans="1:15" ht="135" customHeight="1">
      <c r="A353" s="15"/>
      <c r="B353" s="16"/>
      <c r="C353" s="16"/>
      <c r="D353" s="16"/>
      <c r="E353" s="16"/>
      <c r="F353" s="20"/>
      <c r="G353" s="20"/>
      <c r="H353" s="16"/>
      <c r="I353" s="25"/>
      <c r="J353" s="25"/>
      <c r="K353" s="1"/>
      <c r="L353" s="1"/>
      <c r="M353" s="1"/>
      <c r="N353" s="1"/>
      <c r="O353" s="1"/>
    </row>
    <row r="354" spans="1:15" ht="135" customHeight="1">
      <c r="A354" s="15"/>
      <c r="B354" s="16"/>
      <c r="C354" s="16"/>
      <c r="D354" s="16"/>
      <c r="E354" s="16"/>
      <c r="F354" s="20"/>
      <c r="G354" s="20"/>
      <c r="H354" s="16"/>
      <c r="I354" s="25"/>
      <c r="J354" s="25"/>
      <c r="K354" s="1"/>
      <c r="L354" s="1"/>
      <c r="M354" s="1"/>
      <c r="N354" s="1"/>
      <c r="O354" s="1"/>
    </row>
    <row r="355" spans="1:15" ht="135" customHeight="1">
      <c r="A355" s="15"/>
      <c r="B355" s="16"/>
      <c r="C355" s="16"/>
      <c r="D355" s="16"/>
      <c r="E355" s="16"/>
      <c r="F355" s="20"/>
      <c r="G355" s="20"/>
      <c r="H355" s="16"/>
      <c r="I355" s="25"/>
      <c r="J355" s="25"/>
      <c r="K355" s="1"/>
      <c r="L355" s="1"/>
      <c r="M355" s="1"/>
      <c r="N355" s="1"/>
      <c r="O355" s="1"/>
    </row>
    <row r="356" spans="1:15" ht="135" customHeight="1">
      <c r="A356" s="15"/>
      <c r="B356" s="16"/>
      <c r="C356" s="16"/>
      <c r="D356" s="16"/>
      <c r="E356" s="16"/>
      <c r="F356" s="20"/>
      <c r="G356" s="20"/>
      <c r="H356" s="16"/>
      <c r="I356" s="25"/>
      <c r="J356" s="25"/>
      <c r="K356" s="1"/>
      <c r="L356" s="1"/>
      <c r="M356" s="1"/>
      <c r="N356" s="1"/>
      <c r="O356" s="1"/>
    </row>
    <row r="357" spans="1:15" ht="135" customHeight="1">
      <c r="A357" s="15"/>
      <c r="B357" s="16"/>
      <c r="C357" s="16"/>
      <c r="D357" s="16"/>
      <c r="E357" s="16"/>
      <c r="F357" s="20"/>
      <c r="G357" s="20"/>
      <c r="H357" s="16"/>
      <c r="I357" s="25"/>
      <c r="J357" s="25"/>
      <c r="K357" s="1"/>
      <c r="L357" s="1"/>
      <c r="M357" s="1"/>
      <c r="N357" s="1"/>
      <c r="O357" s="1"/>
    </row>
    <row r="358" spans="1:15" ht="135" customHeight="1">
      <c r="A358" s="15"/>
      <c r="B358" s="16"/>
      <c r="C358" s="16"/>
      <c r="D358" s="16"/>
      <c r="E358" s="16"/>
      <c r="F358" s="20"/>
      <c r="G358" s="20"/>
      <c r="H358" s="16"/>
      <c r="I358" s="25"/>
      <c r="J358" s="25"/>
      <c r="K358" s="1"/>
      <c r="L358" s="1"/>
      <c r="M358" s="1"/>
      <c r="N358" s="1"/>
      <c r="O358" s="1"/>
    </row>
    <row r="359" spans="1:15" ht="135" customHeight="1">
      <c r="A359" s="15"/>
      <c r="B359" s="16"/>
      <c r="C359" s="16"/>
      <c r="D359" s="16"/>
      <c r="E359" s="16"/>
      <c r="F359" s="20"/>
      <c r="G359" s="20"/>
      <c r="H359" s="16"/>
      <c r="I359" s="25"/>
      <c r="J359" s="25"/>
      <c r="K359" s="1"/>
      <c r="L359" s="1"/>
      <c r="M359" s="1"/>
      <c r="N359" s="1"/>
      <c r="O359" s="1"/>
    </row>
    <row r="360" spans="1:15" ht="135" customHeight="1">
      <c r="A360" s="15"/>
      <c r="B360" s="16"/>
      <c r="C360" s="16"/>
      <c r="D360" s="16"/>
      <c r="E360" s="16"/>
      <c r="F360" s="20"/>
      <c r="G360" s="20"/>
      <c r="H360" s="16"/>
      <c r="I360" s="25"/>
      <c r="J360" s="25"/>
      <c r="K360" s="1"/>
      <c r="L360" s="1"/>
      <c r="M360" s="1"/>
      <c r="N360" s="1"/>
      <c r="O360" s="1"/>
    </row>
    <row r="361" spans="1:15" ht="135" customHeight="1">
      <c r="A361" s="15"/>
      <c r="B361" s="16"/>
      <c r="C361" s="16"/>
      <c r="D361" s="16"/>
      <c r="E361" s="16"/>
      <c r="F361" s="20"/>
      <c r="G361" s="20"/>
      <c r="H361" s="16"/>
      <c r="I361" s="25"/>
      <c r="J361" s="25"/>
      <c r="K361" s="1"/>
      <c r="L361" s="1"/>
      <c r="M361" s="1"/>
      <c r="N361" s="1"/>
      <c r="O361" s="1"/>
    </row>
    <row r="362" spans="1:15" ht="135" customHeight="1">
      <c r="A362" s="15"/>
      <c r="B362" s="16"/>
      <c r="C362" s="16"/>
      <c r="D362" s="16"/>
      <c r="E362" s="16"/>
      <c r="F362" s="20"/>
      <c r="G362" s="20"/>
      <c r="H362" s="16"/>
      <c r="I362" s="25"/>
      <c r="J362" s="25"/>
      <c r="K362" s="1"/>
      <c r="L362" s="1"/>
      <c r="M362" s="1"/>
      <c r="N362" s="1"/>
      <c r="O362" s="1"/>
    </row>
    <row r="363" spans="1:15" ht="135" customHeight="1">
      <c r="A363" s="15"/>
      <c r="B363" s="16"/>
      <c r="C363" s="16"/>
      <c r="D363" s="16"/>
      <c r="E363" s="16"/>
      <c r="F363" s="20"/>
      <c r="G363" s="20"/>
      <c r="H363" s="16"/>
      <c r="I363" s="25"/>
      <c r="J363" s="25"/>
      <c r="K363" s="1"/>
      <c r="L363" s="1"/>
      <c r="M363" s="1"/>
      <c r="N363" s="1"/>
      <c r="O363" s="1"/>
    </row>
    <row r="364" spans="1:15" ht="135" customHeight="1">
      <c r="A364" s="15"/>
      <c r="B364" s="16"/>
      <c r="C364" s="16"/>
      <c r="D364" s="16"/>
      <c r="E364" s="16"/>
      <c r="F364" s="20"/>
      <c r="G364" s="20"/>
      <c r="H364" s="16"/>
      <c r="I364" s="25"/>
      <c r="J364" s="25"/>
      <c r="K364" s="1"/>
      <c r="L364" s="1"/>
      <c r="M364" s="1"/>
      <c r="N364" s="1"/>
      <c r="O364" s="1"/>
    </row>
    <row r="365" spans="1:15" ht="135" customHeight="1">
      <c r="A365" s="15"/>
      <c r="B365" s="16"/>
      <c r="C365" s="16"/>
      <c r="D365" s="16"/>
      <c r="E365" s="16"/>
      <c r="F365" s="20"/>
      <c r="G365" s="20"/>
      <c r="H365" s="16"/>
      <c r="I365" s="25"/>
      <c r="J365" s="25"/>
      <c r="K365" s="1"/>
      <c r="L365" s="1"/>
      <c r="M365" s="1"/>
      <c r="N365" s="1"/>
      <c r="O365" s="1"/>
    </row>
    <row r="366" spans="1:15" ht="135" customHeight="1">
      <c r="A366" s="15"/>
      <c r="B366" s="16"/>
      <c r="C366" s="16"/>
      <c r="D366" s="16"/>
      <c r="E366" s="16"/>
      <c r="F366" s="20"/>
      <c r="G366" s="20"/>
      <c r="H366" s="16"/>
      <c r="I366" s="25"/>
      <c r="J366" s="25"/>
      <c r="K366" s="1"/>
      <c r="L366" s="1"/>
      <c r="M366" s="1"/>
      <c r="N366" s="1"/>
      <c r="O366" s="1"/>
    </row>
    <row r="367" spans="1:15" ht="135" customHeight="1">
      <c r="A367" s="15"/>
      <c r="B367" s="16"/>
      <c r="C367" s="16"/>
      <c r="D367" s="16"/>
      <c r="E367" s="16"/>
      <c r="F367" s="20"/>
      <c r="G367" s="20"/>
      <c r="H367" s="16"/>
      <c r="I367" s="25"/>
      <c r="J367" s="25"/>
      <c r="K367" s="1"/>
      <c r="L367" s="1"/>
      <c r="M367" s="1"/>
      <c r="N367" s="1"/>
      <c r="O367" s="1"/>
    </row>
    <row r="368" spans="1:15" ht="135" customHeight="1">
      <c r="A368" s="15"/>
      <c r="B368" s="16"/>
      <c r="C368" s="16"/>
      <c r="D368" s="16"/>
      <c r="E368" s="16"/>
      <c r="F368" s="20"/>
      <c r="G368" s="20"/>
      <c r="H368" s="16"/>
      <c r="I368" s="25"/>
      <c r="J368" s="25"/>
      <c r="K368" s="1"/>
      <c r="L368" s="1"/>
      <c r="M368" s="1"/>
      <c r="N368" s="1"/>
      <c r="O368" s="1"/>
    </row>
    <row r="369" spans="1:15" ht="135" customHeight="1">
      <c r="A369" s="15"/>
      <c r="B369" s="16"/>
      <c r="C369" s="16"/>
      <c r="D369" s="16"/>
      <c r="E369" s="16"/>
      <c r="F369" s="20"/>
      <c r="G369" s="20"/>
      <c r="H369" s="16"/>
      <c r="I369" s="25"/>
      <c r="J369" s="25"/>
      <c r="K369" s="1"/>
      <c r="L369" s="1"/>
      <c r="M369" s="1"/>
      <c r="N369" s="1"/>
      <c r="O369" s="1"/>
    </row>
    <row r="370" spans="1:15" ht="135" customHeight="1">
      <c r="A370" s="15"/>
      <c r="B370" s="16"/>
      <c r="C370" s="16"/>
      <c r="D370" s="16"/>
      <c r="E370" s="16"/>
      <c r="F370" s="20"/>
      <c r="G370" s="20"/>
      <c r="H370" s="16"/>
      <c r="I370" s="25"/>
      <c r="J370" s="25"/>
      <c r="K370" s="1"/>
      <c r="L370" s="1"/>
      <c r="M370" s="1"/>
      <c r="N370" s="1"/>
      <c r="O370" s="1"/>
    </row>
    <row r="371" spans="1:15" ht="135" customHeight="1">
      <c r="A371" s="15"/>
      <c r="B371" s="16"/>
      <c r="C371" s="16"/>
      <c r="D371" s="16"/>
      <c r="E371" s="16"/>
      <c r="F371" s="20"/>
      <c r="G371" s="20"/>
      <c r="H371" s="16"/>
      <c r="I371" s="25"/>
      <c r="J371" s="25"/>
      <c r="K371" s="1"/>
      <c r="L371" s="1"/>
      <c r="M371" s="1"/>
      <c r="N371" s="1"/>
      <c r="O371" s="1"/>
    </row>
    <row r="372" spans="1:15" ht="135" customHeight="1">
      <c r="A372" s="15"/>
      <c r="B372" s="16"/>
      <c r="C372" s="16"/>
      <c r="D372" s="16"/>
      <c r="E372" s="16"/>
      <c r="F372" s="20"/>
      <c r="G372" s="20"/>
      <c r="H372" s="16"/>
      <c r="I372" s="25"/>
      <c r="J372" s="25"/>
      <c r="K372" s="1"/>
      <c r="L372" s="1"/>
      <c r="M372" s="1"/>
      <c r="N372" s="1"/>
      <c r="O372" s="1"/>
    </row>
    <row r="373" spans="1:15" ht="135" customHeight="1">
      <c r="A373" s="15"/>
      <c r="B373" s="16"/>
      <c r="C373" s="16"/>
      <c r="D373" s="16"/>
      <c r="E373" s="16"/>
      <c r="F373" s="20"/>
      <c r="G373" s="20"/>
      <c r="H373" s="16"/>
      <c r="I373" s="25"/>
      <c r="J373" s="25"/>
      <c r="K373" s="1"/>
      <c r="L373" s="1"/>
      <c r="M373" s="1"/>
      <c r="N373" s="1"/>
      <c r="O373" s="1"/>
    </row>
    <row r="374" spans="1:15" ht="135" customHeight="1">
      <c r="A374" s="15"/>
      <c r="B374" s="16"/>
      <c r="C374" s="16"/>
      <c r="D374" s="16"/>
      <c r="E374" s="16"/>
      <c r="F374" s="20"/>
      <c r="G374" s="20"/>
      <c r="H374" s="16"/>
      <c r="I374" s="25"/>
      <c r="J374" s="25"/>
      <c r="K374" s="1"/>
      <c r="L374" s="1"/>
      <c r="M374" s="1"/>
      <c r="N374" s="1"/>
      <c r="O374" s="1"/>
    </row>
    <row r="375" spans="1:15" ht="135" customHeight="1">
      <c r="A375" s="15"/>
      <c r="B375" s="16"/>
      <c r="C375" s="16"/>
      <c r="D375" s="16"/>
      <c r="E375" s="16"/>
      <c r="F375" s="20"/>
      <c r="G375" s="20"/>
      <c r="H375" s="16"/>
      <c r="I375" s="25"/>
      <c r="J375" s="25"/>
      <c r="K375" s="1"/>
      <c r="L375" s="1"/>
      <c r="M375" s="1"/>
      <c r="N375" s="1"/>
      <c r="O375" s="1"/>
    </row>
    <row r="376" spans="1:15" ht="135" customHeight="1">
      <c r="A376" s="15"/>
      <c r="B376" s="16"/>
      <c r="C376" s="16"/>
      <c r="D376" s="16"/>
      <c r="E376" s="16"/>
      <c r="F376" s="20"/>
      <c r="G376" s="20"/>
      <c r="H376" s="16"/>
      <c r="I376" s="25"/>
      <c r="J376" s="25"/>
      <c r="K376" s="1"/>
      <c r="L376" s="1"/>
      <c r="M376" s="1"/>
      <c r="N376" s="1"/>
      <c r="O376" s="1"/>
    </row>
    <row r="377" spans="1:15" ht="135" customHeight="1">
      <c r="A377" s="15"/>
      <c r="B377" s="16"/>
      <c r="C377" s="16"/>
      <c r="D377" s="16"/>
      <c r="E377" s="16"/>
      <c r="F377" s="20"/>
      <c r="G377" s="20"/>
      <c r="H377" s="16"/>
      <c r="I377" s="25"/>
      <c r="J377" s="25"/>
      <c r="K377" s="1"/>
      <c r="L377" s="1"/>
      <c r="M377" s="1"/>
      <c r="N377" s="1"/>
      <c r="O377" s="1"/>
    </row>
    <row r="378" spans="1:15" ht="135" customHeight="1">
      <c r="A378" s="15"/>
      <c r="B378" s="16"/>
      <c r="C378" s="16"/>
      <c r="D378" s="16"/>
      <c r="E378" s="16"/>
      <c r="F378" s="20"/>
      <c r="G378" s="20"/>
      <c r="H378" s="16"/>
      <c r="I378" s="25"/>
      <c r="J378" s="25"/>
      <c r="K378" s="1"/>
      <c r="L378" s="1"/>
      <c r="M378" s="1"/>
      <c r="N378" s="1"/>
      <c r="O378" s="1"/>
    </row>
    <row r="379" spans="1:15" ht="135" customHeight="1">
      <c r="A379" s="15"/>
      <c r="B379" s="16"/>
      <c r="C379" s="16"/>
      <c r="D379" s="16"/>
      <c r="E379" s="16"/>
      <c r="F379" s="20"/>
      <c r="G379" s="20"/>
      <c r="H379" s="16"/>
      <c r="I379" s="25"/>
      <c r="J379" s="25"/>
      <c r="K379" s="1"/>
      <c r="L379" s="1"/>
      <c r="M379" s="1"/>
      <c r="N379" s="1"/>
      <c r="O379" s="1"/>
    </row>
    <row r="380" spans="1:15" ht="135" customHeight="1">
      <c r="A380" s="15"/>
      <c r="B380" s="16"/>
      <c r="C380" s="16"/>
      <c r="D380" s="16"/>
      <c r="E380" s="16"/>
      <c r="F380" s="20"/>
      <c r="G380" s="20"/>
      <c r="H380" s="16"/>
      <c r="I380" s="25"/>
      <c r="J380" s="25"/>
      <c r="K380" s="1"/>
      <c r="L380" s="1"/>
      <c r="M380" s="1"/>
      <c r="N380" s="1"/>
      <c r="O380" s="1"/>
    </row>
    <row r="381" spans="1:15" ht="135" customHeight="1">
      <c r="A381" s="15"/>
      <c r="B381" s="16"/>
      <c r="C381" s="16"/>
      <c r="D381" s="16"/>
      <c r="E381" s="16"/>
      <c r="F381" s="20"/>
      <c r="G381" s="20"/>
      <c r="H381" s="16"/>
      <c r="I381" s="25"/>
      <c r="J381" s="25"/>
      <c r="K381" s="1"/>
      <c r="L381" s="1"/>
      <c r="M381" s="1"/>
      <c r="N381" s="1"/>
      <c r="O381" s="1"/>
    </row>
    <row r="382" spans="1:15" ht="135" customHeight="1">
      <c r="A382" s="15"/>
      <c r="B382" s="16"/>
      <c r="C382" s="16"/>
      <c r="D382" s="16"/>
      <c r="E382" s="16"/>
      <c r="F382" s="20"/>
      <c r="G382" s="20"/>
      <c r="H382" s="16"/>
      <c r="I382" s="25"/>
      <c r="J382" s="25"/>
      <c r="K382" s="1"/>
      <c r="L382" s="1"/>
      <c r="M382" s="1"/>
      <c r="N382" s="1"/>
      <c r="O382" s="1"/>
    </row>
    <row r="383" spans="1:15" ht="135" customHeight="1">
      <c r="A383" s="15"/>
      <c r="B383" s="16"/>
      <c r="C383" s="16"/>
      <c r="D383" s="16"/>
      <c r="E383" s="16"/>
      <c r="F383" s="20"/>
      <c r="G383" s="20"/>
      <c r="H383" s="16"/>
      <c r="I383" s="25"/>
      <c r="J383" s="25"/>
      <c r="K383" s="1"/>
      <c r="L383" s="1"/>
      <c r="M383" s="1"/>
      <c r="N383" s="1"/>
      <c r="O383" s="1"/>
    </row>
    <row r="384" spans="1:15" ht="135" customHeight="1">
      <c r="A384" s="15"/>
      <c r="B384" s="16"/>
      <c r="C384" s="16"/>
      <c r="D384" s="16"/>
      <c r="E384" s="16"/>
      <c r="F384" s="20"/>
      <c r="G384" s="20"/>
      <c r="H384" s="16"/>
      <c r="I384" s="25"/>
      <c r="J384" s="25"/>
      <c r="K384" s="1"/>
      <c r="L384" s="1"/>
      <c r="M384" s="1"/>
      <c r="N384" s="1"/>
      <c r="O384" s="1"/>
    </row>
    <row r="385" spans="1:15" ht="135" customHeight="1">
      <c r="A385" s="15"/>
      <c r="B385" s="16"/>
      <c r="C385" s="16"/>
      <c r="D385" s="16"/>
      <c r="E385" s="16"/>
      <c r="F385" s="20"/>
      <c r="G385" s="20"/>
      <c r="H385" s="16"/>
      <c r="I385" s="25"/>
      <c r="J385" s="25"/>
      <c r="K385" s="1"/>
      <c r="L385" s="1"/>
      <c r="M385" s="1"/>
      <c r="N385" s="1"/>
      <c r="O385" s="1"/>
    </row>
    <row r="386" spans="1:15" ht="135" customHeight="1">
      <c r="A386" s="15"/>
      <c r="B386" s="16"/>
      <c r="C386" s="16"/>
      <c r="D386" s="16"/>
      <c r="E386" s="16"/>
      <c r="F386" s="20"/>
      <c r="G386" s="20"/>
      <c r="H386" s="16"/>
      <c r="I386" s="25"/>
      <c r="J386" s="25"/>
      <c r="K386" s="1"/>
      <c r="L386" s="1"/>
      <c r="M386" s="1"/>
      <c r="N386" s="1"/>
      <c r="O386" s="1"/>
    </row>
    <row r="387" spans="1:15" ht="135" customHeight="1">
      <c r="A387" s="15"/>
      <c r="B387" s="16"/>
      <c r="C387" s="16"/>
      <c r="D387" s="16"/>
      <c r="E387" s="16"/>
      <c r="F387" s="20"/>
      <c r="G387" s="20"/>
      <c r="H387" s="16"/>
      <c r="I387" s="25"/>
      <c r="J387" s="25"/>
      <c r="K387" s="1"/>
      <c r="L387" s="1"/>
      <c r="M387" s="1"/>
      <c r="N387" s="1"/>
      <c r="O387" s="1"/>
    </row>
    <row r="388" spans="1:15" ht="135" customHeight="1">
      <c r="A388" s="15"/>
      <c r="B388" s="16"/>
      <c r="C388" s="16"/>
      <c r="D388" s="16"/>
      <c r="E388" s="16"/>
      <c r="F388" s="20"/>
      <c r="G388" s="20"/>
      <c r="H388" s="16"/>
      <c r="I388" s="25"/>
      <c r="J388" s="25"/>
      <c r="K388" s="1"/>
      <c r="L388" s="1"/>
      <c r="M388" s="1"/>
      <c r="N388" s="1"/>
      <c r="O388" s="1"/>
    </row>
    <row r="389" spans="1:15" ht="135" customHeight="1">
      <c r="A389" s="15"/>
      <c r="B389" s="16"/>
      <c r="C389" s="16"/>
      <c r="D389" s="16"/>
      <c r="E389" s="16"/>
      <c r="F389" s="20"/>
      <c r="G389" s="20"/>
      <c r="H389" s="16"/>
      <c r="I389" s="25"/>
      <c r="J389" s="25"/>
      <c r="K389" s="1"/>
      <c r="L389" s="1"/>
      <c r="M389" s="1"/>
      <c r="N389" s="1"/>
      <c r="O389" s="1"/>
    </row>
    <row r="390" spans="1:15" ht="135" customHeight="1">
      <c r="A390" s="15"/>
      <c r="B390" s="16"/>
      <c r="C390" s="16"/>
      <c r="D390" s="16"/>
      <c r="E390" s="16"/>
      <c r="F390" s="20"/>
      <c r="G390" s="20"/>
      <c r="H390" s="16"/>
      <c r="I390" s="25"/>
      <c r="J390" s="25"/>
      <c r="K390" s="1"/>
      <c r="L390" s="1"/>
      <c r="M390" s="1"/>
      <c r="N390" s="1"/>
      <c r="O390" s="1"/>
    </row>
    <row r="391" spans="1:15" ht="135" customHeight="1">
      <c r="A391" s="15"/>
      <c r="B391" s="16"/>
      <c r="C391" s="16"/>
      <c r="D391" s="16"/>
      <c r="E391" s="16"/>
      <c r="F391" s="20"/>
      <c r="G391" s="20"/>
      <c r="H391" s="16"/>
      <c r="I391" s="25"/>
      <c r="J391" s="25"/>
      <c r="K391" s="1"/>
      <c r="L391" s="1"/>
      <c r="M391" s="1"/>
      <c r="N391" s="1"/>
      <c r="O391" s="1"/>
    </row>
    <row r="392" spans="1:15" ht="135" customHeight="1">
      <c r="A392" s="15"/>
      <c r="B392" s="16"/>
      <c r="C392" s="16"/>
      <c r="D392" s="16"/>
      <c r="E392" s="16"/>
      <c r="F392" s="20"/>
      <c r="G392" s="20"/>
      <c r="H392" s="16"/>
      <c r="I392" s="25"/>
      <c r="J392" s="25"/>
      <c r="K392" s="1"/>
      <c r="L392" s="1"/>
      <c r="M392" s="1"/>
      <c r="N392" s="1"/>
      <c r="O392" s="1"/>
    </row>
    <row r="393" spans="1:15" ht="135" customHeight="1">
      <c r="A393" s="15"/>
      <c r="B393" s="16"/>
      <c r="C393" s="16"/>
      <c r="D393" s="16"/>
      <c r="E393" s="16"/>
      <c r="F393" s="20"/>
      <c r="G393" s="20"/>
      <c r="H393" s="16"/>
      <c r="I393" s="25"/>
      <c r="J393" s="25"/>
      <c r="K393" s="1"/>
      <c r="L393" s="1"/>
      <c r="M393" s="1"/>
      <c r="N393" s="1"/>
      <c r="O393" s="1"/>
    </row>
    <row r="394" spans="1:15" ht="135" customHeight="1">
      <c r="A394" s="15"/>
      <c r="B394" s="16"/>
      <c r="C394" s="16"/>
      <c r="D394" s="16"/>
      <c r="E394" s="16"/>
      <c r="F394" s="20"/>
      <c r="G394" s="20"/>
      <c r="H394" s="16"/>
      <c r="I394" s="25"/>
      <c r="J394" s="25"/>
      <c r="K394" s="1"/>
      <c r="L394" s="1"/>
      <c r="M394" s="1"/>
      <c r="N394" s="1"/>
      <c r="O394" s="1"/>
    </row>
    <row r="395" spans="1:15" ht="135" customHeight="1">
      <c r="A395" s="15"/>
      <c r="B395" s="16"/>
      <c r="C395" s="16"/>
      <c r="D395" s="16"/>
      <c r="E395" s="16"/>
      <c r="F395" s="20"/>
      <c r="G395" s="20"/>
      <c r="H395" s="16"/>
      <c r="I395" s="25"/>
      <c r="J395" s="25"/>
      <c r="K395" s="1"/>
      <c r="L395" s="1"/>
      <c r="M395" s="1"/>
      <c r="N395" s="1"/>
      <c r="O395" s="1"/>
    </row>
    <row r="396" spans="1:15" ht="135" customHeight="1">
      <c r="A396" s="15"/>
      <c r="B396" s="16"/>
      <c r="C396" s="16"/>
      <c r="D396" s="16"/>
      <c r="E396" s="16"/>
      <c r="F396" s="20"/>
      <c r="G396" s="20"/>
      <c r="H396" s="16"/>
      <c r="I396" s="25"/>
      <c r="J396" s="25"/>
      <c r="K396" s="1"/>
      <c r="L396" s="1"/>
      <c r="M396" s="1"/>
      <c r="N396" s="1"/>
      <c r="O396" s="1"/>
    </row>
    <row r="397" spans="1:15" ht="135" customHeight="1">
      <c r="A397" s="15"/>
      <c r="B397" s="16"/>
      <c r="C397" s="16"/>
      <c r="D397" s="16"/>
      <c r="E397" s="16"/>
      <c r="F397" s="20"/>
      <c r="G397" s="20"/>
      <c r="H397" s="16"/>
      <c r="I397" s="25"/>
      <c r="J397" s="25"/>
      <c r="K397" s="1"/>
      <c r="L397" s="1"/>
      <c r="M397" s="1"/>
      <c r="N397" s="1"/>
      <c r="O397" s="1"/>
    </row>
    <row r="398" spans="1:15" ht="135" customHeight="1">
      <c r="A398" s="15"/>
      <c r="B398" s="16"/>
      <c r="C398" s="16"/>
      <c r="D398" s="16"/>
      <c r="E398" s="16"/>
      <c r="F398" s="20"/>
      <c r="G398" s="20"/>
      <c r="H398" s="16"/>
      <c r="I398" s="25"/>
      <c r="J398" s="25"/>
      <c r="K398" s="1"/>
      <c r="L398" s="1"/>
      <c r="M398" s="1"/>
      <c r="N398" s="1"/>
      <c r="O398" s="1"/>
    </row>
    <row r="399" spans="1:15" ht="135" customHeight="1">
      <c r="A399" s="15"/>
      <c r="B399" s="16"/>
      <c r="C399" s="16"/>
      <c r="D399" s="16"/>
      <c r="E399" s="16"/>
      <c r="F399" s="20"/>
      <c r="G399" s="20"/>
      <c r="H399" s="16"/>
      <c r="I399" s="25"/>
      <c r="J399" s="25"/>
      <c r="K399" s="1"/>
      <c r="L399" s="1"/>
      <c r="M399" s="1"/>
      <c r="N399" s="1"/>
      <c r="O399" s="1"/>
    </row>
    <row r="400" spans="1:15" ht="135" customHeight="1">
      <c r="A400" s="15"/>
      <c r="B400" s="16"/>
      <c r="C400" s="16"/>
      <c r="D400" s="16"/>
      <c r="E400" s="16"/>
      <c r="F400" s="20"/>
      <c r="G400" s="20"/>
      <c r="H400" s="16"/>
      <c r="I400" s="25"/>
      <c r="J400" s="25"/>
      <c r="K400" s="1"/>
      <c r="L400" s="1"/>
      <c r="M400" s="1"/>
      <c r="N400" s="1"/>
      <c r="O400" s="1"/>
    </row>
    <row r="401" spans="1:15" ht="135" customHeight="1">
      <c r="A401" s="15"/>
      <c r="B401" s="16"/>
      <c r="C401" s="16"/>
      <c r="D401" s="16"/>
      <c r="E401" s="16"/>
      <c r="F401" s="20"/>
      <c r="G401" s="20"/>
      <c r="H401" s="16"/>
      <c r="I401" s="25"/>
      <c r="J401" s="25"/>
      <c r="K401" s="1"/>
      <c r="L401" s="1"/>
      <c r="M401" s="1"/>
      <c r="N401" s="1"/>
      <c r="O401" s="1"/>
    </row>
    <row r="402" spans="1:15" ht="135" customHeight="1">
      <c r="A402" s="15"/>
      <c r="B402" s="16"/>
      <c r="C402" s="16"/>
      <c r="D402" s="16"/>
      <c r="E402" s="16"/>
      <c r="F402" s="20"/>
      <c r="G402" s="20"/>
      <c r="H402" s="16"/>
      <c r="I402" s="25"/>
      <c r="J402" s="25"/>
      <c r="K402" s="1"/>
      <c r="L402" s="1"/>
      <c r="M402" s="1"/>
      <c r="N402" s="1"/>
      <c r="O402" s="1"/>
    </row>
    <row r="403" spans="1:15" ht="135" customHeight="1">
      <c r="A403" s="15"/>
      <c r="B403" s="16"/>
      <c r="C403" s="16"/>
      <c r="D403" s="16"/>
      <c r="E403" s="16"/>
      <c r="F403" s="20"/>
      <c r="G403" s="20"/>
      <c r="H403" s="16"/>
      <c r="I403" s="25"/>
      <c r="J403" s="25"/>
      <c r="K403" s="1"/>
      <c r="L403" s="1"/>
      <c r="M403" s="1"/>
      <c r="N403" s="1"/>
      <c r="O403" s="1"/>
    </row>
    <row r="404" spans="1:15" ht="135" customHeight="1">
      <c r="A404" s="15"/>
      <c r="B404" s="16"/>
      <c r="C404" s="16"/>
      <c r="D404" s="16"/>
      <c r="E404" s="16"/>
      <c r="F404" s="20"/>
      <c r="G404" s="20"/>
      <c r="H404" s="16"/>
      <c r="I404" s="25"/>
      <c r="J404" s="25"/>
      <c r="K404" s="1"/>
      <c r="L404" s="1"/>
      <c r="M404" s="1"/>
      <c r="N404" s="1"/>
      <c r="O404" s="1"/>
    </row>
    <row r="405" spans="1:15" ht="135" customHeight="1">
      <c r="A405" s="15"/>
      <c r="B405" s="16"/>
      <c r="C405" s="16"/>
      <c r="D405" s="16"/>
      <c r="E405" s="16"/>
      <c r="F405" s="20"/>
      <c r="G405" s="20"/>
      <c r="H405" s="16"/>
      <c r="I405" s="25"/>
      <c r="J405" s="25"/>
      <c r="K405" s="1"/>
      <c r="L405" s="1"/>
      <c r="M405" s="1"/>
      <c r="N405" s="1"/>
      <c r="O405" s="1"/>
    </row>
    <row r="406" spans="1:15" ht="135" customHeight="1">
      <c r="A406" s="15"/>
      <c r="B406" s="16"/>
      <c r="C406" s="16"/>
      <c r="D406" s="16"/>
      <c r="E406" s="16"/>
      <c r="F406" s="20"/>
      <c r="G406" s="20"/>
      <c r="H406" s="16"/>
      <c r="I406" s="25"/>
      <c r="J406" s="25"/>
      <c r="K406" s="1"/>
      <c r="L406" s="1"/>
      <c r="M406" s="1"/>
      <c r="N406" s="1"/>
      <c r="O406" s="1"/>
    </row>
    <row r="407" spans="1:15" ht="135" customHeight="1">
      <c r="A407" s="15"/>
      <c r="B407" s="16"/>
      <c r="C407" s="16"/>
      <c r="D407" s="16"/>
      <c r="E407" s="16"/>
      <c r="F407" s="20"/>
      <c r="G407" s="20"/>
      <c r="H407" s="16"/>
      <c r="I407" s="25"/>
      <c r="J407" s="25"/>
      <c r="K407" s="1"/>
      <c r="L407" s="1"/>
      <c r="M407" s="1"/>
      <c r="N407" s="1"/>
      <c r="O407" s="1"/>
    </row>
    <row r="408" spans="1:15" ht="135" customHeight="1">
      <c r="A408" s="15"/>
      <c r="B408" s="16"/>
      <c r="C408" s="16"/>
      <c r="D408" s="16"/>
      <c r="E408" s="16"/>
      <c r="F408" s="20"/>
      <c r="G408" s="20"/>
      <c r="H408" s="16"/>
      <c r="I408" s="25"/>
      <c r="J408" s="25"/>
      <c r="K408" s="1"/>
      <c r="L408" s="1"/>
      <c r="M408" s="1"/>
      <c r="N408" s="1"/>
      <c r="O408" s="1"/>
    </row>
    <row r="409" spans="1:15" ht="135" customHeight="1">
      <c r="A409" s="15"/>
      <c r="B409" s="16"/>
      <c r="C409" s="16"/>
      <c r="D409" s="16"/>
      <c r="E409" s="16"/>
      <c r="F409" s="20"/>
      <c r="G409" s="20"/>
      <c r="H409" s="16"/>
      <c r="I409" s="25"/>
      <c r="J409" s="25"/>
      <c r="K409" s="1"/>
      <c r="L409" s="1"/>
      <c r="M409" s="1"/>
      <c r="N409" s="1"/>
      <c r="O409" s="1"/>
    </row>
    <row r="410" spans="1:15" ht="135" customHeight="1">
      <c r="A410" s="15"/>
      <c r="B410" s="16"/>
      <c r="C410" s="16"/>
      <c r="D410" s="16"/>
      <c r="E410" s="16"/>
      <c r="F410" s="20"/>
      <c r="G410" s="20"/>
      <c r="H410" s="16"/>
      <c r="I410" s="25"/>
      <c r="J410" s="25"/>
      <c r="K410" s="1"/>
      <c r="L410" s="1"/>
      <c r="M410" s="1"/>
      <c r="N410" s="1"/>
      <c r="O410" s="1"/>
    </row>
    <row r="411" spans="1:15" ht="135" customHeight="1">
      <c r="A411" s="15"/>
      <c r="B411" s="16"/>
      <c r="C411" s="16"/>
      <c r="D411" s="16"/>
      <c r="E411" s="16"/>
      <c r="F411" s="20"/>
      <c r="G411" s="20"/>
      <c r="H411" s="16"/>
      <c r="I411" s="25"/>
      <c r="J411" s="25"/>
      <c r="K411" s="1"/>
      <c r="L411" s="1"/>
      <c r="M411" s="1"/>
      <c r="N411" s="1"/>
      <c r="O411" s="1"/>
    </row>
    <row r="412" spans="1:15" ht="135" customHeight="1">
      <c r="A412" s="15"/>
      <c r="B412" s="16"/>
      <c r="C412" s="16"/>
      <c r="D412" s="16"/>
      <c r="E412" s="16"/>
      <c r="F412" s="20"/>
      <c r="G412" s="20"/>
      <c r="H412" s="16"/>
      <c r="I412" s="25"/>
      <c r="J412" s="25"/>
      <c r="K412" s="1"/>
      <c r="L412" s="1"/>
      <c r="M412" s="1"/>
      <c r="N412" s="1"/>
      <c r="O412" s="1"/>
    </row>
    <row r="413" spans="1:15" ht="135" customHeight="1">
      <c r="A413" s="15"/>
      <c r="B413" s="16"/>
      <c r="C413" s="16"/>
      <c r="D413" s="16"/>
      <c r="E413" s="16"/>
      <c r="F413" s="20"/>
      <c r="G413" s="20"/>
      <c r="H413" s="16"/>
      <c r="I413" s="25"/>
      <c r="J413" s="25"/>
      <c r="K413" s="1"/>
      <c r="L413" s="1"/>
      <c r="M413" s="1"/>
      <c r="N413" s="1"/>
      <c r="O413" s="1"/>
    </row>
    <row r="414" spans="1:15" ht="135" customHeight="1">
      <c r="A414" s="15"/>
      <c r="B414" s="16"/>
      <c r="C414" s="16"/>
      <c r="D414" s="16"/>
      <c r="E414" s="16"/>
      <c r="F414" s="20"/>
      <c r="G414" s="20"/>
      <c r="H414" s="16"/>
      <c r="I414" s="25"/>
      <c r="J414" s="25"/>
      <c r="K414" s="1"/>
      <c r="L414" s="1"/>
      <c r="M414" s="1"/>
      <c r="N414" s="1"/>
      <c r="O414" s="1"/>
    </row>
    <row r="415" spans="1:15" ht="135" customHeight="1">
      <c r="A415" s="15"/>
      <c r="B415" s="16"/>
      <c r="C415" s="16"/>
      <c r="D415" s="16"/>
      <c r="E415" s="16"/>
      <c r="F415" s="20"/>
      <c r="G415" s="20"/>
      <c r="H415" s="16"/>
      <c r="I415" s="25"/>
      <c r="J415" s="25"/>
      <c r="K415" s="1"/>
      <c r="L415" s="1"/>
      <c r="M415" s="1"/>
      <c r="N415" s="1"/>
      <c r="O415" s="1"/>
    </row>
    <row r="416" spans="1:15" ht="135" customHeight="1">
      <c r="A416" s="15"/>
      <c r="B416" s="16"/>
      <c r="C416" s="16"/>
      <c r="D416" s="16"/>
      <c r="E416" s="16"/>
      <c r="F416" s="20"/>
      <c r="G416" s="20"/>
      <c r="H416" s="16"/>
      <c r="I416" s="25"/>
      <c r="J416" s="25"/>
      <c r="K416" s="1"/>
      <c r="L416" s="1"/>
      <c r="M416" s="1"/>
      <c r="N416" s="1"/>
      <c r="O416" s="1"/>
    </row>
    <row r="417" spans="1:15" ht="135" customHeight="1">
      <c r="A417" s="15"/>
      <c r="B417" s="16"/>
      <c r="C417" s="16"/>
      <c r="D417" s="16"/>
      <c r="E417" s="16"/>
      <c r="F417" s="20"/>
      <c r="G417" s="20"/>
      <c r="H417" s="16"/>
      <c r="I417" s="25"/>
      <c r="J417" s="25"/>
      <c r="K417" s="1"/>
      <c r="L417" s="1"/>
      <c r="M417" s="1"/>
      <c r="N417" s="1"/>
      <c r="O417" s="1"/>
    </row>
    <row r="418" spans="1:15" ht="135" customHeight="1">
      <c r="A418" s="15"/>
      <c r="B418" s="16"/>
      <c r="C418" s="16"/>
      <c r="D418" s="16"/>
      <c r="E418" s="16"/>
      <c r="F418" s="20"/>
      <c r="G418" s="20"/>
      <c r="H418" s="16"/>
      <c r="I418" s="25"/>
      <c r="J418" s="25"/>
      <c r="K418" s="1"/>
      <c r="L418" s="1"/>
      <c r="M418" s="1"/>
      <c r="N418" s="1"/>
      <c r="O418" s="1"/>
    </row>
    <row r="419" spans="1:15" ht="135" customHeight="1">
      <c r="A419" s="15"/>
      <c r="B419" s="16"/>
      <c r="C419" s="16"/>
      <c r="D419" s="16"/>
      <c r="E419" s="16"/>
      <c r="F419" s="20"/>
      <c r="G419" s="20"/>
      <c r="H419" s="16"/>
      <c r="I419" s="25"/>
      <c r="J419" s="25"/>
      <c r="K419" s="1"/>
      <c r="L419" s="1"/>
      <c r="M419" s="1"/>
      <c r="N419" s="1"/>
      <c r="O419" s="1"/>
    </row>
    <row r="420" spans="1:15" ht="135" customHeight="1">
      <c r="A420" s="15"/>
      <c r="B420" s="16"/>
      <c r="C420" s="16"/>
      <c r="D420" s="16"/>
      <c r="E420" s="16"/>
      <c r="F420" s="20"/>
      <c r="G420" s="20"/>
      <c r="H420" s="16"/>
      <c r="I420" s="25"/>
      <c r="J420" s="25"/>
      <c r="K420" s="1"/>
      <c r="L420" s="1"/>
      <c r="M420" s="1"/>
      <c r="N420" s="1"/>
      <c r="O420" s="1"/>
    </row>
    <row r="421" spans="1:15" ht="135" customHeight="1">
      <c r="A421" s="15"/>
      <c r="B421" s="16"/>
      <c r="C421" s="16"/>
      <c r="D421" s="16"/>
      <c r="E421" s="16"/>
      <c r="F421" s="20"/>
      <c r="G421" s="20"/>
      <c r="H421" s="16"/>
      <c r="I421" s="25"/>
      <c r="J421" s="25"/>
      <c r="K421" s="1"/>
      <c r="L421" s="1"/>
      <c r="M421" s="1"/>
      <c r="N421" s="1"/>
      <c r="O421" s="1"/>
    </row>
    <row r="422" spans="1:15" ht="135" customHeight="1">
      <c r="A422" s="15"/>
      <c r="B422" s="16"/>
      <c r="C422" s="16"/>
      <c r="D422" s="16"/>
      <c r="E422" s="16"/>
      <c r="F422" s="20"/>
      <c r="G422" s="20"/>
      <c r="H422" s="16"/>
      <c r="I422" s="25"/>
      <c r="J422" s="25"/>
      <c r="K422" s="1"/>
      <c r="L422" s="1"/>
      <c r="M422" s="1"/>
      <c r="N422" s="1"/>
      <c r="O422" s="1"/>
    </row>
    <row r="423" spans="1:15" ht="135" customHeight="1">
      <c r="A423" s="15"/>
      <c r="B423" s="16"/>
      <c r="C423" s="16"/>
      <c r="D423" s="16"/>
      <c r="E423" s="16"/>
      <c r="F423" s="20"/>
      <c r="G423" s="20"/>
      <c r="H423" s="16"/>
      <c r="I423" s="25"/>
      <c r="J423" s="25"/>
      <c r="K423" s="1"/>
      <c r="L423" s="1"/>
      <c r="M423" s="1"/>
      <c r="N423" s="1"/>
      <c r="O423" s="1"/>
    </row>
    <row r="424" spans="1:15" ht="135" customHeight="1">
      <c r="A424" s="15"/>
      <c r="B424" s="16"/>
      <c r="C424" s="16"/>
      <c r="D424" s="16"/>
      <c r="E424" s="16"/>
      <c r="F424" s="20"/>
      <c r="G424" s="20"/>
      <c r="H424" s="16"/>
      <c r="I424" s="25"/>
      <c r="J424" s="25"/>
      <c r="K424" s="1"/>
      <c r="L424" s="1"/>
      <c r="M424" s="1"/>
      <c r="N424" s="1"/>
      <c r="O424" s="1"/>
    </row>
    <row r="425" spans="1:15" ht="135" customHeight="1">
      <c r="A425" s="15"/>
      <c r="B425" s="16"/>
      <c r="C425" s="16"/>
      <c r="D425" s="16"/>
      <c r="E425" s="16"/>
      <c r="F425" s="20"/>
      <c r="G425" s="20"/>
      <c r="H425" s="16"/>
      <c r="I425" s="25"/>
      <c r="J425" s="25"/>
      <c r="K425" s="1"/>
      <c r="L425" s="1"/>
      <c r="M425" s="1"/>
      <c r="N425" s="1"/>
      <c r="O425" s="1"/>
    </row>
    <row r="426" spans="1:15" ht="135" customHeight="1">
      <c r="A426" s="15"/>
      <c r="B426" s="16"/>
      <c r="C426" s="16"/>
      <c r="D426" s="16"/>
      <c r="E426" s="16"/>
      <c r="F426" s="20"/>
      <c r="G426" s="20"/>
      <c r="H426" s="16"/>
      <c r="I426" s="25"/>
      <c r="J426" s="25"/>
      <c r="K426" s="1"/>
      <c r="L426" s="1"/>
      <c r="M426" s="1"/>
      <c r="N426" s="1"/>
      <c r="O426" s="1"/>
    </row>
  </sheetData>
  <mergeCells count="2">
    <mergeCell ref="A1:N1"/>
    <mergeCell ref="A4:N4"/>
  </mergeCells>
  <conditionalFormatting sqref="D5">
    <cfRule type="duplicateValues" dxfId="13" priority="15" stopIfTrue="1"/>
  </conditionalFormatting>
  <conditionalFormatting sqref="D6">
    <cfRule type="duplicateValues" dxfId="12" priority="12" stopIfTrue="1"/>
  </conditionalFormatting>
  <conditionalFormatting sqref="D7">
    <cfRule type="duplicateValues" dxfId="11" priority="11" stopIfTrue="1"/>
  </conditionalFormatting>
  <conditionalFormatting sqref="D8">
    <cfRule type="duplicateValues" dxfId="10" priority="10" stopIfTrue="1"/>
  </conditionalFormatting>
  <conditionalFormatting sqref="D9">
    <cfRule type="duplicateValues" dxfId="9" priority="9" stopIfTrue="1"/>
  </conditionalFormatting>
  <conditionalFormatting sqref="D10">
    <cfRule type="duplicateValues" dxfId="8" priority="8" stopIfTrue="1"/>
  </conditionalFormatting>
  <conditionalFormatting sqref="D11">
    <cfRule type="duplicateValues" dxfId="7" priority="7" stopIfTrue="1"/>
  </conditionalFormatting>
  <conditionalFormatting sqref="D12">
    <cfRule type="duplicateValues" dxfId="6" priority="6" stopIfTrue="1"/>
  </conditionalFormatting>
  <conditionalFormatting sqref="D13">
    <cfRule type="duplicateValues" dxfId="5" priority="5" stopIfTrue="1"/>
  </conditionalFormatting>
  <conditionalFormatting sqref="D14">
    <cfRule type="duplicateValues" dxfId="4" priority="4" stopIfTrue="1"/>
  </conditionalFormatting>
  <conditionalFormatting sqref="D15">
    <cfRule type="duplicateValues" dxfId="3" priority="3" stopIfTrue="1"/>
  </conditionalFormatting>
  <conditionalFormatting sqref="D16">
    <cfRule type="duplicateValues" dxfId="2" priority="2" stopIfTrue="1"/>
  </conditionalFormatting>
  <conditionalFormatting sqref="D17">
    <cfRule type="duplicateValues" dxfId="1" priority="1" stopIfTrue="1"/>
  </conditionalFormatting>
  <conditionalFormatting sqref="D18">
    <cfRule type="duplicateValues" dxfId="0" priority="13" stopIfTrue="1"/>
  </conditionalFormatting>
  <pageMargins left="0.7" right="0.7" top="0.75" bottom="0.75" header="0.3" footer="0.3"/>
  <pageSetup paperSize="9" scale="46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3" zoomScale="90" zoomScaleNormal="90" zoomScaleSheetLayoutView="90" workbookViewId="0">
      <selection activeCell="H32" sqref="H32"/>
    </sheetView>
  </sheetViews>
  <sheetFormatPr defaultColWidth="9.109375" defaultRowHeight="14.4"/>
  <cols>
    <col min="1" max="1" width="3" style="663" customWidth="1"/>
    <col min="2" max="2" width="29.109375" style="663" customWidth="1"/>
    <col min="3" max="3" width="14.44140625" style="663" customWidth="1"/>
    <col min="4" max="10" width="22.33203125" style="663" customWidth="1"/>
    <col min="11" max="11" width="25.6640625" style="663" customWidth="1"/>
    <col min="12" max="14" width="22.33203125" style="663" customWidth="1"/>
    <col min="15" max="16384" width="9.109375" style="663"/>
  </cols>
  <sheetData>
    <row r="1" spans="1:15" ht="31.5" customHeight="1">
      <c r="A1" s="664" t="s">
        <v>72</v>
      </c>
      <c r="B1" s="665" t="s">
        <v>73</v>
      </c>
      <c r="C1" s="665" t="s">
        <v>74</v>
      </c>
      <c r="D1" s="665" t="s">
        <v>75</v>
      </c>
      <c r="E1" s="665" t="s">
        <v>76</v>
      </c>
      <c r="F1" s="665" t="s">
        <v>77</v>
      </c>
      <c r="G1" s="665" t="s">
        <v>78</v>
      </c>
      <c r="H1" s="665" t="s">
        <v>79</v>
      </c>
      <c r="I1" s="665" t="s">
        <v>80</v>
      </c>
      <c r="J1" s="665" t="s">
        <v>81</v>
      </c>
      <c r="K1" s="665" t="s">
        <v>82</v>
      </c>
      <c r="L1" s="671" t="s">
        <v>83</v>
      </c>
      <c r="M1" s="671" t="s">
        <v>84</v>
      </c>
      <c r="N1" s="671" t="s">
        <v>85</v>
      </c>
    </row>
    <row r="2" spans="1:15">
      <c r="A2" s="666">
        <v>1</v>
      </c>
      <c r="B2" s="667" t="s">
        <v>86</v>
      </c>
      <c r="C2" s="668">
        <f>SUM(D2:N2)</f>
        <v>3</v>
      </c>
      <c r="D2" s="669"/>
      <c r="E2" s="668"/>
      <c r="F2" s="668"/>
      <c r="G2" s="668"/>
      <c r="H2" s="668">
        <v>1</v>
      </c>
      <c r="I2" s="668"/>
      <c r="J2" s="668"/>
      <c r="K2" s="668">
        <v>2</v>
      </c>
      <c r="L2" s="669"/>
      <c r="M2" s="669"/>
      <c r="N2" s="672"/>
      <c r="O2" s="713"/>
    </row>
    <row r="3" spans="1:15">
      <c r="A3" s="666">
        <v>2</v>
      </c>
      <c r="B3" s="667" t="s">
        <v>87</v>
      </c>
      <c r="C3" s="668">
        <f t="shared" ref="C3:C35" si="0">SUM(D3:N3)</f>
        <v>19</v>
      </c>
      <c r="D3" s="669"/>
      <c r="E3" s="668"/>
      <c r="F3" s="668">
        <v>1</v>
      </c>
      <c r="G3" s="668">
        <v>9</v>
      </c>
      <c r="H3" s="668">
        <v>3</v>
      </c>
      <c r="I3" s="668"/>
      <c r="J3" s="668"/>
      <c r="K3" s="668">
        <v>3</v>
      </c>
      <c r="L3" s="669"/>
      <c r="M3" s="669"/>
      <c r="N3" s="672">
        <v>3</v>
      </c>
    </row>
    <row r="4" spans="1:15">
      <c r="A4" s="666">
        <v>3</v>
      </c>
      <c r="B4" s="667" t="s">
        <v>88</v>
      </c>
      <c r="C4" s="668">
        <f t="shared" si="0"/>
        <v>4</v>
      </c>
      <c r="D4" s="669"/>
      <c r="E4" s="668"/>
      <c r="F4" s="668"/>
      <c r="G4" s="668"/>
      <c r="H4" s="668"/>
      <c r="I4" s="668">
        <v>2</v>
      </c>
      <c r="J4" s="668"/>
      <c r="K4" s="668">
        <v>2</v>
      </c>
      <c r="L4" s="669"/>
      <c r="M4" s="669"/>
      <c r="N4" s="672"/>
    </row>
    <row r="5" spans="1:15">
      <c r="A5" s="666">
        <v>4</v>
      </c>
      <c r="B5" s="667" t="s">
        <v>89</v>
      </c>
      <c r="C5" s="668">
        <f t="shared" si="0"/>
        <v>24</v>
      </c>
      <c r="D5" s="669"/>
      <c r="E5" s="668">
        <v>1</v>
      </c>
      <c r="F5" s="668">
        <v>2</v>
      </c>
      <c r="G5" s="668">
        <v>5</v>
      </c>
      <c r="H5" s="668">
        <v>6</v>
      </c>
      <c r="I5" s="668"/>
      <c r="J5" s="668">
        <v>1</v>
      </c>
      <c r="K5" s="668">
        <v>8</v>
      </c>
      <c r="L5" s="669"/>
      <c r="M5" s="669">
        <v>1</v>
      </c>
      <c r="N5" s="672"/>
    </row>
    <row r="6" spans="1:15">
      <c r="A6" s="666">
        <v>5</v>
      </c>
      <c r="B6" s="667" t="s">
        <v>90</v>
      </c>
      <c r="C6" s="668">
        <f t="shared" si="0"/>
        <v>2</v>
      </c>
      <c r="D6" s="669"/>
      <c r="E6" s="668"/>
      <c r="F6" s="668"/>
      <c r="G6" s="668"/>
      <c r="H6" s="668"/>
      <c r="I6" s="668"/>
      <c r="J6" s="668"/>
      <c r="K6" s="668">
        <v>1</v>
      </c>
      <c r="L6" s="669"/>
      <c r="M6" s="669"/>
      <c r="N6" s="672">
        <v>1</v>
      </c>
    </row>
    <row r="7" spans="1:15">
      <c r="A7" s="666">
        <v>6</v>
      </c>
      <c r="B7" s="667" t="s">
        <v>91</v>
      </c>
      <c r="C7" s="668">
        <f t="shared" si="0"/>
        <v>3</v>
      </c>
      <c r="D7" s="669"/>
      <c r="E7" s="668"/>
      <c r="F7" s="668"/>
      <c r="G7" s="668"/>
      <c r="H7" s="668"/>
      <c r="I7" s="668"/>
      <c r="J7" s="668"/>
      <c r="K7" s="668">
        <v>3</v>
      </c>
      <c r="L7" s="669"/>
      <c r="M7" s="669"/>
      <c r="N7" s="672"/>
    </row>
    <row r="8" spans="1:15" ht="15.75" customHeight="1">
      <c r="A8" s="666">
        <v>7</v>
      </c>
      <c r="B8" s="667" t="s">
        <v>92</v>
      </c>
      <c r="C8" s="668">
        <f t="shared" si="0"/>
        <v>6</v>
      </c>
      <c r="D8" s="669"/>
      <c r="E8" s="668"/>
      <c r="F8" s="668"/>
      <c r="G8" s="668">
        <v>1</v>
      </c>
      <c r="H8" s="668"/>
      <c r="I8" s="668"/>
      <c r="J8" s="668"/>
      <c r="K8" s="668">
        <v>4</v>
      </c>
      <c r="L8" s="669"/>
      <c r="M8" s="669"/>
      <c r="N8" s="672">
        <v>1</v>
      </c>
    </row>
    <row r="9" spans="1:15" ht="15.75" customHeight="1">
      <c r="A9" s="666">
        <v>8</v>
      </c>
      <c r="B9" s="667" t="s">
        <v>93</v>
      </c>
      <c r="C9" s="668">
        <f t="shared" si="0"/>
        <v>5</v>
      </c>
      <c r="D9" s="669"/>
      <c r="E9" s="668"/>
      <c r="F9" s="668"/>
      <c r="G9" s="668">
        <v>1</v>
      </c>
      <c r="H9" s="668"/>
      <c r="I9" s="668"/>
      <c r="J9" s="668"/>
      <c r="K9" s="668">
        <v>4</v>
      </c>
      <c r="L9" s="669"/>
      <c r="M9" s="669"/>
      <c r="N9" s="672"/>
    </row>
    <row r="10" spans="1:15" ht="15.75" customHeight="1">
      <c r="A10" s="666">
        <v>9</v>
      </c>
      <c r="B10" s="667" t="s">
        <v>94</v>
      </c>
      <c r="C10" s="668">
        <f t="shared" si="0"/>
        <v>2</v>
      </c>
      <c r="D10" s="669"/>
      <c r="E10" s="668"/>
      <c r="F10" s="668"/>
      <c r="G10" s="668">
        <v>1</v>
      </c>
      <c r="H10" s="668"/>
      <c r="I10" s="668"/>
      <c r="J10" s="668"/>
      <c r="K10" s="668">
        <v>0</v>
      </c>
      <c r="L10" s="669"/>
      <c r="M10" s="669"/>
      <c r="N10" s="672">
        <v>1</v>
      </c>
    </row>
    <row r="11" spans="1:15">
      <c r="A11" s="666">
        <v>10</v>
      </c>
      <c r="B11" s="667" t="s">
        <v>95</v>
      </c>
      <c r="C11" s="668">
        <f t="shared" si="0"/>
        <v>6</v>
      </c>
      <c r="D11" s="669"/>
      <c r="E11" s="668"/>
      <c r="F11" s="668"/>
      <c r="G11" s="668"/>
      <c r="H11" s="668"/>
      <c r="I11" s="668">
        <v>1</v>
      </c>
      <c r="J11" s="668"/>
      <c r="K11" s="668">
        <v>5</v>
      </c>
      <c r="L11" s="669"/>
      <c r="M11" s="669"/>
      <c r="N11" s="672"/>
    </row>
    <row r="12" spans="1:15">
      <c r="A12" s="666">
        <v>11</v>
      </c>
      <c r="B12" s="667" t="s">
        <v>96</v>
      </c>
      <c r="C12" s="668">
        <f t="shared" si="0"/>
        <v>4</v>
      </c>
      <c r="D12" s="669"/>
      <c r="E12" s="668">
        <v>1</v>
      </c>
      <c r="F12" s="668"/>
      <c r="G12" s="668"/>
      <c r="H12" s="668">
        <v>1</v>
      </c>
      <c r="I12" s="668">
        <v>1</v>
      </c>
      <c r="J12" s="668"/>
      <c r="K12" s="668">
        <v>1</v>
      </c>
      <c r="L12" s="669"/>
      <c r="M12" s="669"/>
      <c r="N12" s="672"/>
    </row>
    <row r="13" spans="1:15">
      <c r="A13" s="666">
        <v>12</v>
      </c>
      <c r="B13" s="667" t="s">
        <v>97</v>
      </c>
      <c r="C13" s="668">
        <f t="shared" si="0"/>
        <v>1</v>
      </c>
      <c r="D13" s="669"/>
      <c r="E13" s="668"/>
      <c r="F13" s="668"/>
      <c r="G13" s="668"/>
      <c r="H13" s="668"/>
      <c r="I13" s="668"/>
      <c r="J13" s="668"/>
      <c r="K13" s="668">
        <v>1</v>
      </c>
      <c r="L13" s="669"/>
      <c r="M13" s="669"/>
      <c r="N13" s="672"/>
    </row>
    <row r="14" spans="1:15">
      <c r="A14" s="666">
        <v>13</v>
      </c>
      <c r="B14" s="667" t="s">
        <v>98</v>
      </c>
      <c r="C14" s="668">
        <f t="shared" si="0"/>
        <v>6</v>
      </c>
      <c r="D14" s="669"/>
      <c r="E14" s="668"/>
      <c r="F14" s="668"/>
      <c r="G14" s="668"/>
      <c r="H14" s="668"/>
      <c r="I14" s="668"/>
      <c r="J14" s="668"/>
      <c r="K14" s="668">
        <v>5</v>
      </c>
      <c r="L14" s="669"/>
      <c r="M14" s="669"/>
      <c r="N14" s="672">
        <v>1</v>
      </c>
    </row>
    <row r="15" spans="1:15">
      <c r="A15" s="666">
        <v>14</v>
      </c>
      <c r="B15" s="667" t="s">
        <v>99</v>
      </c>
      <c r="C15" s="668">
        <f t="shared" si="0"/>
        <v>2</v>
      </c>
      <c r="D15" s="669"/>
      <c r="E15" s="668"/>
      <c r="F15" s="668"/>
      <c r="G15" s="668">
        <v>2</v>
      </c>
      <c r="H15" s="668"/>
      <c r="I15" s="668"/>
      <c r="J15" s="668"/>
      <c r="K15" s="668">
        <v>0</v>
      </c>
      <c r="L15" s="669"/>
      <c r="M15" s="669"/>
      <c r="N15" s="672"/>
    </row>
    <row r="16" spans="1:15">
      <c r="A16" s="666">
        <v>15</v>
      </c>
      <c r="B16" s="667" t="s">
        <v>100</v>
      </c>
      <c r="C16" s="668">
        <f t="shared" si="0"/>
        <v>4</v>
      </c>
      <c r="D16" s="669"/>
      <c r="E16" s="668"/>
      <c r="F16" s="668"/>
      <c r="G16" s="668"/>
      <c r="H16" s="668">
        <v>1</v>
      </c>
      <c r="I16" s="668"/>
      <c r="J16" s="668"/>
      <c r="K16" s="668">
        <v>2</v>
      </c>
      <c r="L16" s="669"/>
      <c r="M16" s="669"/>
      <c r="N16" s="672">
        <v>1</v>
      </c>
    </row>
    <row r="17" spans="1:14">
      <c r="A17" s="666">
        <v>16</v>
      </c>
      <c r="B17" s="667" t="s">
        <v>101</v>
      </c>
      <c r="C17" s="668">
        <f t="shared" si="0"/>
        <v>10</v>
      </c>
      <c r="D17" s="669"/>
      <c r="E17" s="668">
        <v>1</v>
      </c>
      <c r="F17" s="668"/>
      <c r="G17" s="668">
        <v>2</v>
      </c>
      <c r="H17" s="668"/>
      <c r="I17" s="668">
        <v>1</v>
      </c>
      <c r="J17" s="668"/>
      <c r="K17" s="668">
        <v>5</v>
      </c>
      <c r="L17" s="669"/>
      <c r="M17" s="669"/>
      <c r="N17" s="672">
        <v>1</v>
      </c>
    </row>
    <row r="18" spans="1:14">
      <c r="A18" s="666">
        <v>17</v>
      </c>
      <c r="B18" s="667" t="s">
        <v>102</v>
      </c>
      <c r="C18" s="668">
        <f t="shared" si="0"/>
        <v>11</v>
      </c>
      <c r="D18" s="669"/>
      <c r="E18" s="668"/>
      <c r="F18" s="668">
        <v>1</v>
      </c>
      <c r="G18" s="668">
        <v>6</v>
      </c>
      <c r="H18" s="668">
        <v>1</v>
      </c>
      <c r="I18" s="668">
        <v>1</v>
      </c>
      <c r="J18" s="668"/>
      <c r="K18" s="668">
        <v>0</v>
      </c>
      <c r="L18" s="669">
        <v>1</v>
      </c>
      <c r="M18" s="669"/>
      <c r="N18" s="672">
        <v>1</v>
      </c>
    </row>
    <row r="19" spans="1:14">
      <c r="A19" s="666">
        <v>18</v>
      </c>
      <c r="B19" s="667" t="s">
        <v>103</v>
      </c>
      <c r="C19" s="668">
        <f t="shared" si="0"/>
        <v>7</v>
      </c>
      <c r="D19" s="669"/>
      <c r="E19" s="668"/>
      <c r="F19" s="668"/>
      <c r="G19" s="668">
        <v>1</v>
      </c>
      <c r="H19" s="668"/>
      <c r="I19" s="668"/>
      <c r="J19" s="668"/>
      <c r="K19" s="668">
        <v>4</v>
      </c>
      <c r="L19" s="669"/>
      <c r="M19" s="669"/>
      <c r="N19" s="672">
        <v>2</v>
      </c>
    </row>
    <row r="20" spans="1:14">
      <c r="A20" s="666">
        <v>19</v>
      </c>
      <c r="B20" s="667" t="s">
        <v>104</v>
      </c>
      <c r="C20" s="668">
        <f t="shared" si="0"/>
        <v>2</v>
      </c>
      <c r="D20" s="669"/>
      <c r="E20" s="668"/>
      <c r="F20" s="668"/>
      <c r="G20" s="668"/>
      <c r="H20" s="668"/>
      <c r="I20" s="668"/>
      <c r="J20" s="668"/>
      <c r="K20" s="668">
        <v>1</v>
      </c>
      <c r="L20" s="669"/>
      <c r="M20" s="669"/>
      <c r="N20" s="672">
        <v>1</v>
      </c>
    </row>
    <row r="21" spans="1:14">
      <c r="A21" s="666">
        <v>20</v>
      </c>
      <c r="B21" s="667" t="s">
        <v>105</v>
      </c>
      <c r="C21" s="668">
        <f t="shared" si="0"/>
        <v>4</v>
      </c>
      <c r="D21" s="669">
        <v>1</v>
      </c>
      <c r="E21" s="668"/>
      <c r="F21" s="668"/>
      <c r="G21" s="668"/>
      <c r="H21" s="668"/>
      <c r="I21" s="668">
        <v>1</v>
      </c>
      <c r="J21" s="668"/>
      <c r="K21" s="668">
        <v>1</v>
      </c>
      <c r="L21" s="669">
        <v>1</v>
      </c>
      <c r="M21" s="669"/>
      <c r="N21" s="672"/>
    </row>
    <row r="22" spans="1:14">
      <c r="A22" s="666">
        <v>21</v>
      </c>
      <c r="B22" s="667" t="s">
        <v>106</v>
      </c>
      <c r="C22" s="668">
        <f t="shared" si="0"/>
        <v>6</v>
      </c>
      <c r="D22" s="669"/>
      <c r="E22" s="668"/>
      <c r="F22" s="668"/>
      <c r="G22" s="668"/>
      <c r="H22" s="668">
        <v>1</v>
      </c>
      <c r="I22" s="668"/>
      <c r="J22" s="668"/>
      <c r="K22" s="668">
        <v>3</v>
      </c>
      <c r="L22" s="669">
        <v>1</v>
      </c>
      <c r="M22" s="669"/>
      <c r="N22" s="672">
        <v>1</v>
      </c>
    </row>
    <row r="23" spans="1:14">
      <c r="A23" s="666">
        <v>22</v>
      </c>
      <c r="B23" s="667" t="s">
        <v>107</v>
      </c>
      <c r="C23" s="668">
        <f t="shared" si="0"/>
        <v>6</v>
      </c>
      <c r="D23" s="669"/>
      <c r="E23" s="668"/>
      <c r="F23" s="668"/>
      <c r="G23" s="668"/>
      <c r="H23" s="668">
        <v>2</v>
      </c>
      <c r="I23" s="668"/>
      <c r="J23" s="668">
        <v>1</v>
      </c>
      <c r="K23" s="668">
        <v>3</v>
      </c>
      <c r="L23" s="669"/>
      <c r="M23" s="669"/>
      <c r="N23" s="672"/>
    </row>
    <row r="24" spans="1:14">
      <c r="A24" s="666">
        <v>23</v>
      </c>
      <c r="B24" s="667" t="s">
        <v>108</v>
      </c>
      <c r="C24" s="668">
        <f t="shared" si="0"/>
        <v>5</v>
      </c>
      <c r="D24" s="669"/>
      <c r="E24" s="668"/>
      <c r="F24" s="668"/>
      <c r="G24" s="668"/>
      <c r="H24" s="668">
        <v>1</v>
      </c>
      <c r="I24" s="668">
        <v>1</v>
      </c>
      <c r="J24" s="668"/>
      <c r="K24" s="668">
        <v>1</v>
      </c>
      <c r="L24" s="669">
        <v>1</v>
      </c>
      <c r="M24" s="669"/>
      <c r="N24" s="672">
        <v>1</v>
      </c>
    </row>
    <row r="25" spans="1:14">
      <c r="A25" s="666">
        <v>24</v>
      </c>
      <c r="B25" s="667" t="s">
        <v>109</v>
      </c>
      <c r="C25" s="668">
        <f t="shared" si="0"/>
        <v>7</v>
      </c>
      <c r="D25" s="669"/>
      <c r="E25" s="668"/>
      <c r="F25" s="668"/>
      <c r="G25" s="668"/>
      <c r="H25" s="668">
        <v>1</v>
      </c>
      <c r="I25" s="668"/>
      <c r="J25" s="668"/>
      <c r="K25" s="668">
        <v>4</v>
      </c>
      <c r="L25" s="669">
        <v>1</v>
      </c>
      <c r="M25" s="669"/>
      <c r="N25" s="672">
        <v>1</v>
      </c>
    </row>
    <row r="26" spans="1:14">
      <c r="A26" s="666">
        <v>25</v>
      </c>
      <c r="B26" s="667" t="s">
        <v>110</v>
      </c>
      <c r="C26" s="668">
        <f t="shared" si="0"/>
        <v>8</v>
      </c>
      <c r="D26" s="669"/>
      <c r="E26" s="668"/>
      <c r="F26" s="668"/>
      <c r="G26" s="668"/>
      <c r="H26" s="668"/>
      <c r="I26" s="668"/>
      <c r="J26" s="668"/>
      <c r="K26" s="668">
        <v>6</v>
      </c>
      <c r="L26" s="669"/>
      <c r="M26" s="669"/>
      <c r="N26" s="672">
        <v>2</v>
      </c>
    </row>
    <row r="27" spans="1:14">
      <c r="A27" s="666">
        <v>26</v>
      </c>
      <c r="B27" s="667" t="s">
        <v>111</v>
      </c>
      <c r="C27" s="668">
        <f t="shared" si="0"/>
        <v>2</v>
      </c>
      <c r="D27" s="669"/>
      <c r="E27" s="668"/>
      <c r="F27" s="668"/>
      <c r="G27" s="668"/>
      <c r="H27" s="668">
        <v>1</v>
      </c>
      <c r="I27" s="668"/>
      <c r="J27" s="668">
        <v>1</v>
      </c>
      <c r="K27" s="668">
        <v>0</v>
      </c>
      <c r="L27" s="669"/>
      <c r="M27" s="669"/>
      <c r="N27" s="672"/>
    </row>
    <row r="28" spans="1:14" ht="13.8" customHeight="1">
      <c r="A28" s="666">
        <v>27</v>
      </c>
      <c r="B28" s="667" t="s">
        <v>112</v>
      </c>
      <c r="C28" s="668">
        <f t="shared" si="0"/>
        <v>15</v>
      </c>
      <c r="D28" s="669"/>
      <c r="E28" s="668"/>
      <c r="F28" s="668"/>
      <c r="G28" s="668">
        <v>3</v>
      </c>
      <c r="H28" s="668">
        <v>1</v>
      </c>
      <c r="I28" s="668"/>
      <c r="J28" s="668"/>
      <c r="K28" s="668">
        <v>8</v>
      </c>
      <c r="L28" s="669">
        <v>1</v>
      </c>
      <c r="M28" s="669"/>
      <c r="N28" s="672">
        <v>2</v>
      </c>
    </row>
    <row r="29" spans="1:14">
      <c r="A29" s="666">
        <v>28</v>
      </c>
      <c r="B29" s="667" t="s">
        <v>113</v>
      </c>
      <c r="C29" s="668">
        <f t="shared" si="0"/>
        <v>2</v>
      </c>
      <c r="D29" s="669"/>
      <c r="E29" s="668"/>
      <c r="F29" s="668"/>
      <c r="G29" s="668"/>
      <c r="H29" s="668"/>
      <c r="I29" s="668"/>
      <c r="J29" s="668"/>
      <c r="K29" s="668">
        <v>1</v>
      </c>
      <c r="L29" s="669">
        <v>1</v>
      </c>
      <c r="M29" s="669"/>
      <c r="N29" s="672"/>
    </row>
    <row r="30" spans="1:14">
      <c r="A30" s="666">
        <v>29</v>
      </c>
      <c r="B30" s="667" t="s">
        <v>114</v>
      </c>
      <c r="C30" s="668">
        <f t="shared" si="0"/>
        <v>3</v>
      </c>
      <c r="D30" s="669"/>
      <c r="E30" s="668"/>
      <c r="F30" s="668"/>
      <c r="G30" s="668">
        <v>1</v>
      </c>
      <c r="H30" s="668"/>
      <c r="I30" s="668"/>
      <c r="J30" s="668"/>
      <c r="K30" s="668">
        <v>1</v>
      </c>
      <c r="L30" s="669">
        <v>1</v>
      </c>
      <c r="M30" s="669"/>
      <c r="N30" s="672"/>
    </row>
    <row r="31" spans="1:14">
      <c r="A31" s="666">
        <v>30</v>
      </c>
      <c r="B31" s="667" t="s">
        <v>115</v>
      </c>
      <c r="C31" s="668">
        <f t="shared" si="0"/>
        <v>5</v>
      </c>
      <c r="D31" s="669"/>
      <c r="E31" s="668"/>
      <c r="F31" s="668"/>
      <c r="G31" s="668"/>
      <c r="H31" s="668"/>
      <c r="I31" s="668">
        <v>1</v>
      </c>
      <c r="J31" s="668"/>
      <c r="K31" s="668">
        <v>2</v>
      </c>
      <c r="L31" s="669">
        <v>1</v>
      </c>
      <c r="M31" s="669"/>
      <c r="N31" s="672">
        <v>1</v>
      </c>
    </row>
    <row r="32" spans="1:14">
      <c r="A32" s="666">
        <v>31</v>
      </c>
      <c r="B32" s="667" t="s">
        <v>116</v>
      </c>
      <c r="C32" s="668">
        <f t="shared" si="0"/>
        <v>10</v>
      </c>
      <c r="D32" s="669"/>
      <c r="E32" s="668"/>
      <c r="F32" s="668"/>
      <c r="G32" s="668"/>
      <c r="H32" s="668">
        <v>2</v>
      </c>
      <c r="I32" s="668">
        <v>1</v>
      </c>
      <c r="J32" s="668"/>
      <c r="K32" s="668">
        <v>7</v>
      </c>
      <c r="L32" s="669"/>
      <c r="M32" s="669"/>
      <c r="N32" s="672"/>
    </row>
    <row r="33" spans="1:14">
      <c r="A33" s="666">
        <v>32</v>
      </c>
      <c r="B33" s="667" t="s">
        <v>117</v>
      </c>
      <c r="C33" s="668">
        <f t="shared" si="0"/>
        <v>5</v>
      </c>
      <c r="D33" s="669"/>
      <c r="E33" s="668">
        <v>1</v>
      </c>
      <c r="F33" s="668"/>
      <c r="G33" s="668"/>
      <c r="H33" s="668"/>
      <c r="I33" s="668"/>
      <c r="J33" s="668"/>
      <c r="K33" s="668">
        <v>2</v>
      </c>
      <c r="L33" s="669"/>
      <c r="M33" s="669"/>
      <c r="N33" s="672">
        <v>2</v>
      </c>
    </row>
    <row r="34" spans="1:14">
      <c r="A34" s="666">
        <v>33</v>
      </c>
      <c r="B34" s="667" t="s">
        <v>118</v>
      </c>
      <c r="C34" s="668">
        <f t="shared" si="0"/>
        <v>18</v>
      </c>
      <c r="D34" s="669"/>
      <c r="E34" s="668"/>
      <c r="F34" s="668"/>
      <c r="G34" s="668">
        <v>13</v>
      </c>
      <c r="H34" s="668">
        <v>2</v>
      </c>
      <c r="I34" s="668"/>
      <c r="J34" s="668"/>
      <c r="K34" s="668">
        <v>1</v>
      </c>
      <c r="L34" s="669"/>
      <c r="M34" s="669"/>
      <c r="N34" s="672">
        <v>2</v>
      </c>
    </row>
    <row r="35" spans="1:14">
      <c r="A35" s="666">
        <v>34</v>
      </c>
      <c r="B35" s="667" t="s">
        <v>119</v>
      </c>
      <c r="C35" s="668">
        <f t="shared" si="0"/>
        <v>2</v>
      </c>
      <c r="D35" s="669"/>
      <c r="E35" s="668"/>
      <c r="F35" s="668"/>
      <c r="G35" s="668"/>
      <c r="H35" s="668"/>
      <c r="I35" s="668"/>
      <c r="J35" s="668"/>
      <c r="K35" s="668">
        <v>2</v>
      </c>
      <c r="L35" s="669"/>
      <c r="M35" s="669"/>
      <c r="N35" s="672"/>
    </row>
    <row r="36" spans="1:14">
      <c r="A36" s="666"/>
      <c r="B36" s="670" t="s">
        <v>120</v>
      </c>
      <c r="C36" s="664">
        <f>SUM(D36:N36)</f>
        <v>229</v>
      </c>
      <c r="D36" s="664">
        <f t="shared" ref="D36:I36" si="1">SUM(D2:D35)</f>
        <v>1</v>
      </c>
      <c r="E36" s="664">
        <f t="shared" si="1"/>
        <v>4</v>
      </c>
      <c r="F36" s="664">
        <f t="shared" si="1"/>
        <v>4</v>
      </c>
      <c r="G36" s="664">
        <f t="shared" si="1"/>
        <v>45</v>
      </c>
      <c r="H36" s="664">
        <f t="shared" si="1"/>
        <v>24</v>
      </c>
      <c r="I36" s="664">
        <f t="shared" si="1"/>
        <v>10</v>
      </c>
      <c r="J36" s="664">
        <f t="shared" ref="J36:N36" si="2">SUM(J2:J35)</f>
        <v>3</v>
      </c>
      <c r="K36" s="698">
        <v>103</v>
      </c>
      <c r="L36" s="664">
        <f t="shared" si="2"/>
        <v>9</v>
      </c>
      <c r="M36" s="664">
        <f>SUM(M2:M35)</f>
        <v>1</v>
      </c>
      <c r="N36" s="664">
        <f t="shared" si="2"/>
        <v>25</v>
      </c>
    </row>
  </sheetData>
  <autoFilter ref="A1:N36"/>
  <pageMargins left="0.7" right="0.7" top="0.75" bottom="0.75" header="0.3" footer="0.3"/>
  <pageSetup paperSize="9" scale="3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402"/>
  <sheetViews>
    <sheetView zoomScale="40" zoomScaleNormal="40" zoomScaleSheetLayoutView="40" workbookViewId="0">
      <selection activeCell="B18" sqref="B18"/>
    </sheetView>
  </sheetViews>
  <sheetFormatPr defaultColWidth="9.109375" defaultRowHeight="28.2"/>
  <cols>
    <col min="1" max="1" width="17.44140625" style="638" customWidth="1"/>
    <col min="2" max="2" width="35.44140625" style="638" customWidth="1"/>
    <col min="3" max="3" width="44.44140625" style="639" customWidth="1"/>
    <col min="4" max="4" width="69.33203125" style="639" customWidth="1"/>
    <col min="5" max="5" width="40.33203125" style="638" hidden="1" customWidth="1"/>
    <col min="6" max="6" width="37.77734375" style="638" customWidth="1"/>
    <col min="7" max="7" width="36.109375" style="640" customWidth="1"/>
    <col min="8" max="8" width="41.77734375" style="641" customWidth="1"/>
    <col min="9" max="9" width="61.44140625" style="638" customWidth="1"/>
    <col min="10" max="10" width="34.33203125" style="640" customWidth="1"/>
    <col min="11" max="11" width="37.44140625" style="641" customWidth="1"/>
    <col min="12" max="12" width="24.44140625" style="638" customWidth="1"/>
    <col min="13" max="13" width="16.44140625" style="642" customWidth="1"/>
    <col min="14" max="14" width="14.109375" style="639" customWidth="1"/>
    <col min="15" max="16" width="9.109375" style="639"/>
    <col min="17" max="16384" width="9.109375" style="638"/>
  </cols>
  <sheetData>
    <row r="1" spans="1:15" s="637" customFormat="1" ht="69" customHeight="1">
      <c r="A1" s="739" t="s">
        <v>121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653"/>
      <c r="M1" s="661"/>
      <c r="N1" s="654"/>
      <c r="O1" s="654"/>
    </row>
    <row r="2" spans="1:15" s="637" customFormat="1" ht="79.95" customHeight="1">
      <c r="A2" s="740" t="s">
        <v>122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653"/>
      <c r="M2" s="661"/>
      <c r="N2" s="654"/>
      <c r="O2" s="654"/>
    </row>
    <row r="3" spans="1:15" s="637" customFormat="1" ht="49.95" customHeight="1">
      <c r="A3" s="742" t="s">
        <v>123</v>
      </c>
      <c r="B3" s="737" t="s">
        <v>124</v>
      </c>
      <c r="C3" s="743" t="s">
        <v>125</v>
      </c>
      <c r="D3" s="727" t="s">
        <v>11</v>
      </c>
      <c r="E3" s="744" t="s">
        <v>126</v>
      </c>
      <c r="F3" s="741">
        <v>2022</v>
      </c>
      <c r="G3" s="741"/>
      <c r="H3" s="741"/>
      <c r="I3" s="745" t="s">
        <v>14</v>
      </c>
      <c r="J3" s="742" t="s">
        <v>15</v>
      </c>
      <c r="K3" s="742"/>
      <c r="L3" s="654"/>
      <c r="M3" s="654"/>
      <c r="N3" s="654"/>
      <c r="O3" s="654"/>
    </row>
    <row r="4" spans="1:15" s="637" customFormat="1" ht="58.5" hidden="1" customHeight="1">
      <c r="A4" s="742"/>
      <c r="B4" s="738"/>
      <c r="C4" s="743"/>
      <c r="D4" s="727"/>
      <c r="E4" s="744"/>
      <c r="F4" s="648" t="s">
        <v>6</v>
      </c>
      <c r="G4" s="648" t="s">
        <v>16</v>
      </c>
      <c r="H4" s="648" t="s">
        <v>17</v>
      </c>
      <c r="I4" s="746"/>
      <c r="J4" s="631" t="s">
        <v>127</v>
      </c>
      <c r="K4" s="631" t="s">
        <v>128</v>
      </c>
    </row>
    <row r="5" spans="1:15" s="637" customFormat="1" ht="384" hidden="1" customHeight="1">
      <c r="A5" s="733">
        <v>1</v>
      </c>
      <c r="B5" s="733" t="s">
        <v>129</v>
      </c>
      <c r="C5" s="728" t="s">
        <v>130</v>
      </c>
      <c r="D5" s="643" t="s">
        <v>131</v>
      </c>
      <c r="E5" s="649">
        <f>26312228.43</f>
        <v>26312228.43</v>
      </c>
      <c r="F5" s="649">
        <f>26312228.43</f>
        <v>26312228.43</v>
      </c>
      <c r="G5" s="650">
        <f>F5*96.76/100</f>
        <v>25459712.228868004</v>
      </c>
      <c r="H5" s="650">
        <f t="shared" ref="H5:H42" si="0">F5*3.24/100</f>
        <v>852516.20113200007</v>
      </c>
      <c r="I5" s="655"/>
      <c r="J5" s="656">
        <v>44910</v>
      </c>
      <c r="K5" s="657" t="s">
        <v>132</v>
      </c>
    </row>
    <row r="6" spans="1:15" s="637" customFormat="1" ht="70.95" hidden="1" customHeight="1">
      <c r="A6" s="736"/>
      <c r="B6" s="736"/>
      <c r="C6" s="732"/>
      <c r="D6" s="728" t="s">
        <v>133</v>
      </c>
      <c r="E6" s="649">
        <v>9395893.4600000009</v>
      </c>
      <c r="F6" s="649">
        <v>9395893.4600000009</v>
      </c>
      <c r="G6" s="650">
        <f>F6*96.76/100</f>
        <v>9091466.5118960012</v>
      </c>
      <c r="H6" s="650">
        <f t="shared" si="0"/>
        <v>304426.94810400007</v>
      </c>
      <c r="I6" s="655" t="s">
        <v>134</v>
      </c>
      <c r="J6" s="656">
        <v>44910</v>
      </c>
      <c r="K6" s="658">
        <v>44743</v>
      </c>
    </row>
    <row r="7" spans="1:15" s="637" customFormat="1" ht="103.2" hidden="1" customHeight="1">
      <c r="A7" s="734"/>
      <c r="B7" s="734"/>
      <c r="C7" s="729"/>
      <c r="D7" s="729"/>
      <c r="E7" s="649">
        <f>37142000-E5-E6</f>
        <v>1433878.1099999994</v>
      </c>
      <c r="F7" s="649">
        <f>37142000-F5-F6</f>
        <v>1433878.1099999994</v>
      </c>
      <c r="G7" s="650">
        <f t="shared" ref="G7:G42" si="1">F7*96.76/100</f>
        <v>1387420.4592359995</v>
      </c>
      <c r="H7" s="650">
        <f t="shared" si="0"/>
        <v>46457.650763999991</v>
      </c>
      <c r="I7" s="655"/>
      <c r="J7" s="656">
        <v>44910</v>
      </c>
      <c r="K7" s="657" t="s">
        <v>132</v>
      </c>
    </row>
    <row r="8" spans="1:15" s="637" customFormat="1" ht="94.95" hidden="1" customHeight="1">
      <c r="A8" s="733">
        <v>2</v>
      </c>
      <c r="B8" s="733" t="s">
        <v>129</v>
      </c>
      <c r="C8" s="728" t="s">
        <v>135</v>
      </c>
      <c r="D8" s="728" t="s">
        <v>136</v>
      </c>
      <c r="E8" s="649">
        <v>16767789.6</v>
      </c>
      <c r="F8" s="649">
        <v>16767789.6</v>
      </c>
      <c r="G8" s="650">
        <f t="shared" si="1"/>
        <v>16224513.216960002</v>
      </c>
      <c r="H8" s="650">
        <f t="shared" si="0"/>
        <v>543276.3830400001</v>
      </c>
      <c r="I8" s="655" t="s">
        <v>137</v>
      </c>
      <c r="J8" s="656">
        <v>44910</v>
      </c>
      <c r="K8" s="658">
        <v>44834</v>
      </c>
    </row>
    <row r="9" spans="1:15" s="637" customFormat="1" ht="91.2" hidden="1" customHeight="1">
      <c r="A9" s="734"/>
      <c r="B9" s="734"/>
      <c r="C9" s="729"/>
      <c r="D9" s="729"/>
      <c r="E9" s="649">
        <f>23336020-E8</f>
        <v>6568230.4000000004</v>
      </c>
      <c r="F9" s="649">
        <f>23336020-F8</f>
        <v>6568230.4000000004</v>
      </c>
      <c r="G9" s="650">
        <f t="shared" si="1"/>
        <v>6355419.7350400006</v>
      </c>
      <c r="H9" s="650">
        <f t="shared" si="0"/>
        <v>212810.66496000002</v>
      </c>
      <c r="I9" s="655"/>
      <c r="J9" s="656">
        <v>44910</v>
      </c>
      <c r="K9" s="657" t="s">
        <v>132</v>
      </c>
    </row>
    <row r="10" spans="1:15" s="637" customFormat="1" ht="178.2" hidden="1" customHeight="1">
      <c r="A10" s="644">
        <v>3</v>
      </c>
      <c r="B10" s="644" t="s">
        <v>129</v>
      </c>
      <c r="C10" s="645" t="s">
        <v>138</v>
      </c>
      <c r="D10" s="645" t="s">
        <v>139</v>
      </c>
      <c r="E10" s="649">
        <v>19307526</v>
      </c>
      <c r="F10" s="649">
        <v>19307526</v>
      </c>
      <c r="G10" s="650">
        <f t="shared" si="1"/>
        <v>18681962.157600001</v>
      </c>
      <c r="H10" s="650">
        <f t="shared" si="0"/>
        <v>625563.84239999996</v>
      </c>
      <c r="I10" s="655"/>
      <c r="J10" s="656">
        <v>44910</v>
      </c>
      <c r="K10" s="657" t="s">
        <v>132</v>
      </c>
    </row>
    <row r="11" spans="1:15" s="637" customFormat="1" ht="79.95" hidden="1" customHeight="1">
      <c r="A11" s="733">
        <v>4</v>
      </c>
      <c r="B11" s="733" t="s">
        <v>129</v>
      </c>
      <c r="C11" s="728" t="s">
        <v>140</v>
      </c>
      <c r="D11" s="728" t="s">
        <v>141</v>
      </c>
      <c r="E11" s="649">
        <v>2102106.27</v>
      </c>
      <c r="F11" s="649">
        <v>2102106.27</v>
      </c>
      <c r="G11" s="650">
        <f t="shared" si="1"/>
        <v>2033998.026852</v>
      </c>
      <c r="H11" s="650">
        <f t="shared" si="0"/>
        <v>68108.243148000009</v>
      </c>
      <c r="I11" s="655" t="s">
        <v>142</v>
      </c>
      <c r="J11" s="656">
        <v>44910</v>
      </c>
      <c r="K11" s="658">
        <v>44895</v>
      </c>
    </row>
    <row r="12" spans="1:15" s="637" customFormat="1" ht="172.2" hidden="1" customHeight="1">
      <c r="A12" s="734"/>
      <c r="B12" s="734"/>
      <c r="C12" s="729"/>
      <c r="D12" s="729"/>
      <c r="E12" s="649">
        <f>2734040-E11</f>
        <v>631933.73</v>
      </c>
      <c r="F12" s="649">
        <f>2734040-F11</f>
        <v>631933.73</v>
      </c>
      <c r="G12" s="650">
        <f t="shared" si="1"/>
        <v>611459.07714800001</v>
      </c>
      <c r="H12" s="650">
        <f t="shared" si="0"/>
        <v>20474.652851999999</v>
      </c>
      <c r="I12" s="655"/>
      <c r="J12" s="656">
        <v>44910</v>
      </c>
      <c r="K12" s="657" t="s">
        <v>132</v>
      </c>
    </row>
    <row r="13" spans="1:15" s="637" customFormat="1" ht="187.2" hidden="1" customHeight="1">
      <c r="A13" s="644">
        <v>5</v>
      </c>
      <c r="B13" s="644" t="s">
        <v>129</v>
      </c>
      <c r="C13" s="645" t="s">
        <v>143</v>
      </c>
      <c r="D13" s="645" t="s">
        <v>144</v>
      </c>
      <c r="E13" s="649">
        <v>22380260</v>
      </c>
      <c r="F13" s="649">
        <v>22380260</v>
      </c>
      <c r="G13" s="650">
        <f t="shared" si="1"/>
        <v>21655139.575999998</v>
      </c>
      <c r="H13" s="650">
        <f t="shared" si="0"/>
        <v>725120.42400000012</v>
      </c>
      <c r="I13" s="655"/>
      <c r="J13" s="656">
        <v>44910</v>
      </c>
      <c r="K13" s="657" t="s">
        <v>132</v>
      </c>
    </row>
    <row r="14" spans="1:15" s="637" customFormat="1" ht="63" hidden="1" customHeight="1">
      <c r="A14" s="735">
        <v>6</v>
      </c>
      <c r="B14" s="733" t="s">
        <v>129</v>
      </c>
      <c r="C14" s="728" t="s">
        <v>140</v>
      </c>
      <c r="D14" s="730" t="s">
        <v>145</v>
      </c>
      <c r="E14" s="649">
        <f>21333408-E16-E17-E15</f>
        <v>9535192.0800000001</v>
      </c>
      <c r="F14" s="649">
        <f>21333408-F16-F17-F15</f>
        <v>9535192.0800000001</v>
      </c>
      <c r="G14" s="650">
        <f t="shared" si="1"/>
        <v>9226251.8566080015</v>
      </c>
      <c r="H14" s="650">
        <f t="shared" si="0"/>
        <v>308940.22339200001</v>
      </c>
      <c r="I14" s="655"/>
      <c r="J14" s="656">
        <v>44910</v>
      </c>
      <c r="K14" s="657" t="s">
        <v>132</v>
      </c>
    </row>
    <row r="15" spans="1:15" s="637" customFormat="1" ht="63" hidden="1" customHeight="1">
      <c r="A15" s="735"/>
      <c r="B15" s="736"/>
      <c r="C15" s="732"/>
      <c r="D15" s="730"/>
      <c r="E15" s="649">
        <v>2848453.92</v>
      </c>
      <c r="F15" s="649">
        <v>2848453.92</v>
      </c>
      <c r="G15" s="650">
        <f t="shared" si="1"/>
        <v>2756164.0129920002</v>
      </c>
      <c r="H15" s="650">
        <f t="shared" si="0"/>
        <v>92289.907007999995</v>
      </c>
      <c r="I15" s="655" t="s">
        <v>146</v>
      </c>
      <c r="J15" s="656">
        <v>44910</v>
      </c>
      <c r="K15" s="658">
        <v>44706</v>
      </c>
    </row>
    <row r="16" spans="1:15" s="637" customFormat="1" ht="61.2" hidden="1" customHeight="1">
      <c r="A16" s="735"/>
      <c r="B16" s="736"/>
      <c r="C16" s="732"/>
      <c r="D16" s="730"/>
      <c r="E16" s="649">
        <v>4662546.4800000004</v>
      </c>
      <c r="F16" s="649">
        <v>4662546.4800000004</v>
      </c>
      <c r="G16" s="650">
        <f t="shared" si="1"/>
        <v>4511479.9740480008</v>
      </c>
      <c r="H16" s="650">
        <f t="shared" si="0"/>
        <v>151066.50595200004</v>
      </c>
      <c r="I16" s="655" t="s">
        <v>147</v>
      </c>
      <c r="J16" s="656">
        <v>44910</v>
      </c>
      <c r="K16" s="658">
        <v>44804</v>
      </c>
    </row>
    <row r="17" spans="1:11" s="637" customFormat="1" ht="58.2" hidden="1" customHeight="1">
      <c r="A17" s="735"/>
      <c r="B17" s="734"/>
      <c r="C17" s="729"/>
      <c r="D17" s="730"/>
      <c r="E17" s="649">
        <v>4287215.5199999996</v>
      </c>
      <c r="F17" s="649">
        <v>4287215.5199999996</v>
      </c>
      <c r="G17" s="650">
        <f t="shared" si="1"/>
        <v>4148309.737152</v>
      </c>
      <c r="H17" s="650">
        <f t="shared" si="0"/>
        <v>138905.78284799997</v>
      </c>
      <c r="I17" s="655" t="s">
        <v>148</v>
      </c>
      <c r="J17" s="656">
        <v>44910</v>
      </c>
      <c r="K17" s="658">
        <v>44676</v>
      </c>
    </row>
    <row r="18" spans="1:11" s="637" customFormat="1" ht="210" customHeight="1">
      <c r="A18" s="644">
        <v>7</v>
      </c>
      <c r="B18" s="644" t="s">
        <v>129</v>
      </c>
      <c r="C18" s="645" t="s">
        <v>149</v>
      </c>
      <c r="D18" s="645" t="s">
        <v>150</v>
      </c>
      <c r="E18" s="649">
        <v>27497970</v>
      </c>
      <c r="F18" s="649">
        <v>27497970</v>
      </c>
      <c r="G18" s="650">
        <f t="shared" si="1"/>
        <v>26607035.772000004</v>
      </c>
      <c r="H18" s="650">
        <f t="shared" si="0"/>
        <v>890934.22800000012</v>
      </c>
      <c r="I18" s="655"/>
      <c r="J18" s="656">
        <v>44910</v>
      </c>
      <c r="K18" s="657" t="s">
        <v>132</v>
      </c>
    </row>
    <row r="19" spans="1:11" s="637" customFormat="1" ht="118.2" hidden="1" customHeight="1">
      <c r="A19" s="735">
        <v>8</v>
      </c>
      <c r="B19" s="733" t="s">
        <v>129</v>
      </c>
      <c r="C19" s="728" t="s">
        <v>135</v>
      </c>
      <c r="D19" s="730" t="s">
        <v>151</v>
      </c>
      <c r="E19" s="649">
        <v>7059101.4100000001</v>
      </c>
      <c r="F19" s="649">
        <v>7059101.4100000001</v>
      </c>
      <c r="G19" s="650">
        <f t="shared" si="1"/>
        <v>6830386.5243160008</v>
      </c>
      <c r="H19" s="650">
        <f t="shared" si="0"/>
        <v>228714.88568400004</v>
      </c>
      <c r="I19" s="655" t="s">
        <v>152</v>
      </c>
      <c r="J19" s="656">
        <v>44910</v>
      </c>
      <c r="K19" s="658">
        <v>44774</v>
      </c>
    </row>
    <row r="20" spans="1:11" s="637" customFormat="1" ht="85.95" hidden="1" customHeight="1">
      <c r="A20" s="735"/>
      <c r="B20" s="734"/>
      <c r="C20" s="729"/>
      <c r="D20" s="730"/>
      <c r="E20" s="649">
        <f>10000000-E19</f>
        <v>2940898.59</v>
      </c>
      <c r="F20" s="649">
        <f>10000000-F19</f>
        <v>2940898.59</v>
      </c>
      <c r="G20" s="650">
        <f t="shared" si="1"/>
        <v>2845613.4756840002</v>
      </c>
      <c r="H20" s="650">
        <f t="shared" si="0"/>
        <v>95285.114316000007</v>
      </c>
      <c r="I20" s="655"/>
      <c r="J20" s="656">
        <v>44910</v>
      </c>
      <c r="K20" s="657" t="s">
        <v>132</v>
      </c>
    </row>
    <row r="21" spans="1:11" s="637" customFormat="1" ht="100.95" hidden="1" customHeight="1">
      <c r="A21" s="733">
        <v>9</v>
      </c>
      <c r="B21" s="733" t="s">
        <v>129</v>
      </c>
      <c r="C21" s="728" t="s">
        <v>153</v>
      </c>
      <c r="D21" s="728" t="s">
        <v>154</v>
      </c>
      <c r="E21" s="649">
        <v>27485584.079999998</v>
      </c>
      <c r="F21" s="649">
        <v>27485584.079999998</v>
      </c>
      <c r="G21" s="650">
        <f t="shared" si="1"/>
        <v>26595051.155808002</v>
      </c>
      <c r="H21" s="650">
        <f t="shared" si="0"/>
        <v>890532.92419200006</v>
      </c>
      <c r="I21" s="655" t="s">
        <v>155</v>
      </c>
      <c r="J21" s="656">
        <v>44910</v>
      </c>
      <c r="K21" s="658">
        <v>44804</v>
      </c>
    </row>
    <row r="22" spans="1:11" s="637" customFormat="1" ht="99" hidden="1" customHeight="1">
      <c r="A22" s="734"/>
      <c r="B22" s="734"/>
      <c r="C22" s="729"/>
      <c r="D22" s="729"/>
      <c r="E22" s="649">
        <f>34471200-E21</f>
        <v>6985615.9200000018</v>
      </c>
      <c r="F22" s="649">
        <f>34471200-F21</f>
        <v>6985615.9200000018</v>
      </c>
      <c r="G22" s="650">
        <f t="shared" si="1"/>
        <v>6759281.9641920021</v>
      </c>
      <c r="H22" s="650">
        <f t="shared" si="0"/>
        <v>226333.95580800009</v>
      </c>
      <c r="I22" s="655"/>
      <c r="J22" s="656">
        <v>44910</v>
      </c>
      <c r="K22" s="657" t="s">
        <v>132</v>
      </c>
    </row>
    <row r="23" spans="1:11" s="637" customFormat="1" ht="198" hidden="1" customHeight="1">
      <c r="A23" s="644">
        <v>10</v>
      </c>
      <c r="B23" s="644" t="s">
        <v>129</v>
      </c>
      <c r="C23" s="645" t="s">
        <v>153</v>
      </c>
      <c r="D23" s="645" t="s">
        <v>156</v>
      </c>
      <c r="E23" s="649">
        <v>9756000</v>
      </c>
      <c r="F23" s="649">
        <v>9756000</v>
      </c>
      <c r="G23" s="650">
        <f t="shared" si="1"/>
        <v>9439905.5999999996</v>
      </c>
      <c r="H23" s="650">
        <f t="shared" si="0"/>
        <v>316094.40000000002</v>
      </c>
      <c r="I23" s="655"/>
      <c r="J23" s="656">
        <v>44910</v>
      </c>
      <c r="K23" s="657" t="s">
        <v>132</v>
      </c>
    </row>
    <row r="24" spans="1:11" s="637" customFormat="1" ht="67.2" hidden="1" customHeight="1">
      <c r="A24" s="735">
        <v>11</v>
      </c>
      <c r="B24" s="733" t="s">
        <v>129</v>
      </c>
      <c r="C24" s="728" t="s">
        <v>135</v>
      </c>
      <c r="D24" s="730" t="s">
        <v>157</v>
      </c>
      <c r="E24" s="649">
        <v>3504332.81</v>
      </c>
      <c r="F24" s="649">
        <v>3504332.81</v>
      </c>
      <c r="G24" s="650">
        <f t="shared" si="1"/>
        <v>3390792.4269560003</v>
      </c>
      <c r="H24" s="650">
        <f t="shared" si="0"/>
        <v>113540.383044</v>
      </c>
      <c r="I24" s="655" t="s">
        <v>158</v>
      </c>
      <c r="J24" s="656">
        <v>44910</v>
      </c>
      <c r="K24" s="658">
        <v>44774</v>
      </c>
    </row>
    <row r="25" spans="1:11" s="637" customFormat="1" ht="64.95" hidden="1" customHeight="1">
      <c r="A25" s="735"/>
      <c r="B25" s="736"/>
      <c r="C25" s="732"/>
      <c r="D25" s="730"/>
      <c r="E25" s="649">
        <v>1579984.45</v>
      </c>
      <c r="F25" s="649">
        <v>1579984.45</v>
      </c>
      <c r="G25" s="650">
        <f t="shared" si="1"/>
        <v>1528792.9538199999</v>
      </c>
      <c r="H25" s="650">
        <f t="shared" si="0"/>
        <v>51191.496179999995</v>
      </c>
      <c r="I25" s="655" t="s">
        <v>159</v>
      </c>
      <c r="J25" s="656">
        <v>44910</v>
      </c>
      <c r="K25" s="658">
        <v>44774</v>
      </c>
    </row>
    <row r="26" spans="1:11" s="637" customFormat="1" ht="69" hidden="1" customHeight="1">
      <c r="A26" s="735"/>
      <c r="B26" s="734"/>
      <c r="C26" s="729"/>
      <c r="D26" s="730"/>
      <c r="E26" s="649">
        <f>14000000-E24-E25</f>
        <v>8915682.7400000002</v>
      </c>
      <c r="F26" s="649">
        <f>14000000-F24-F25</f>
        <v>8915682.7400000002</v>
      </c>
      <c r="G26" s="650">
        <f t="shared" si="1"/>
        <v>8626814.6192240007</v>
      </c>
      <c r="H26" s="650">
        <f t="shared" si="0"/>
        <v>288868.12077600003</v>
      </c>
      <c r="I26" s="655"/>
      <c r="J26" s="656">
        <v>44910</v>
      </c>
      <c r="K26" s="657" t="s">
        <v>132</v>
      </c>
    </row>
    <row r="27" spans="1:11" s="637" customFormat="1" ht="241.2" hidden="1" customHeight="1">
      <c r="A27" s="644">
        <v>12</v>
      </c>
      <c r="B27" s="644" t="s">
        <v>129</v>
      </c>
      <c r="C27" s="645" t="s">
        <v>160</v>
      </c>
      <c r="D27" s="645" t="s">
        <v>161</v>
      </c>
      <c r="E27" s="649">
        <v>17112560</v>
      </c>
      <c r="F27" s="649">
        <v>17112560</v>
      </c>
      <c r="G27" s="650">
        <f t="shared" si="1"/>
        <v>16558113.056000002</v>
      </c>
      <c r="H27" s="650">
        <f t="shared" si="0"/>
        <v>554446.94400000002</v>
      </c>
      <c r="I27" s="655"/>
      <c r="J27" s="656">
        <v>44910</v>
      </c>
      <c r="K27" s="657" t="s">
        <v>132</v>
      </c>
    </row>
    <row r="28" spans="1:11" s="637" customFormat="1" ht="240" hidden="1" customHeight="1">
      <c r="A28" s="644">
        <v>13</v>
      </c>
      <c r="B28" s="644" t="s">
        <v>129</v>
      </c>
      <c r="C28" s="646" t="s">
        <v>162</v>
      </c>
      <c r="D28" s="646" t="s">
        <v>163</v>
      </c>
      <c r="E28" s="649">
        <v>26998100</v>
      </c>
      <c r="F28" s="649">
        <v>26998100</v>
      </c>
      <c r="G28" s="650">
        <f t="shared" si="1"/>
        <v>26123361.559999999</v>
      </c>
      <c r="H28" s="650">
        <f t="shared" si="0"/>
        <v>874738.44</v>
      </c>
      <c r="I28" s="655"/>
      <c r="J28" s="656">
        <v>44910</v>
      </c>
      <c r="K28" s="657" t="s">
        <v>132</v>
      </c>
    </row>
    <row r="29" spans="1:11" s="637" customFormat="1" ht="82.2" hidden="1" customHeight="1">
      <c r="A29" s="733">
        <v>14</v>
      </c>
      <c r="B29" s="733" t="s">
        <v>129</v>
      </c>
      <c r="C29" s="724" t="s">
        <v>164</v>
      </c>
      <c r="D29" s="724" t="s">
        <v>165</v>
      </c>
      <c r="E29" s="649">
        <v>23054698.280000001</v>
      </c>
      <c r="F29" s="649">
        <v>23054698.280000001</v>
      </c>
      <c r="G29" s="650">
        <f t="shared" si="1"/>
        <v>22307726.055728003</v>
      </c>
      <c r="H29" s="650">
        <f t="shared" si="0"/>
        <v>746972.22427200002</v>
      </c>
      <c r="I29" s="655" t="s">
        <v>166</v>
      </c>
      <c r="J29" s="656">
        <v>44910</v>
      </c>
      <c r="K29" s="658">
        <v>44895</v>
      </c>
    </row>
    <row r="30" spans="1:11" s="637" customFormat="1" ht="70.95" hidden="1" customHeight="1">
      <c r="A30" s="736"/>
      <c r="B30" s="736"/>
      <c r="C30" s="725"/>
      <c r="D30" s="725"/>
      <c r="E30" s="649">
        <v>3429857.51</v>
      </c>
      <c r="F30" s="649">
        <v>3429857.51</v>
      </c>
      <c r="G30" s="650">
        <f t="shared" si="1"/>
        <v>3318730.1266759997</v>
      </c>
      <c r="H30" s="650">
        <f t="shared" si="0"/>
        <v>111127.38332399999</v>
      </c>
      <c r="I30" s="655" t="s">
        <v>167</v>
      </c>
      <c r="J30" s="656">
        <v>44910</v>
      </c>
      <c r="K30" s="658">
        <v>44804</v>
      </c>
    </row>
    <row r="31" spans="1:11" s="637" customFormat="1" ht="70.95" hidden="1" customHeight="1">
      <c r="A31" s="734"/>
      <c r="B31" s="734"/>
      <c r="C31" s="726"/>
      <c r="D31" s="726"/>
      <c r="E31" s="649">
        <f>34654490-E29-E30</f>
        <v>8169934.209999999</v>
      </c>
      <c r="F31" s="649">
        <f>34654490-F29-F30</f>
        <v>8169934.209999999</v>
      </c>
      <c r="G31" s="650">
        <f t="shared" si="1"/>
        <v>7905228.341595999</v>
      </c>
      <c r="H31" s="650">
        <f t="shared" si="0"/>
        <v>264705.86840400001</v>
      </c>
      <c r="I31" s="655"/>
      <c r="J31" s="656">
        <v>44910</v>
      </c>
      <c r="K31" s="657" t="s">
        <v>132</v>
      </c>
    </row>
    <row r="32" spans="1:11" s="637" customFormat="1" ht="88.2" hidden="1" customHeight="1">
      <c r="A32" s="735">
        <v>15</v>
      </c>
      <c r="B32" s="733" t="s">
        <v>129</v>
      </c>
      <c r="C32" s="724" t="s">
        <v>168</v>
      </c>
      <c r="D32" s="731" t="s">
        <v>169</v>
      </c>
      <c r="E32" s="649">
        <v>867232.8</v>
      </c>
      <c r="F32" s="649">
        <v>867232.8</v>
      </c>
      <c r="G32" s="650">
        <f t="shared" si="1"/>
        <v>839134.45728000021</v>
      </c>
      <c r="H32" s="650">
        <f t="shared" si="0"/>
        <v>28098.342720000004</v>
      </c>
      <c r="I32" s="655" t="s">
        <v>170</v>
      </c>
      <c r="J32" s="656">
        <v>44910</v>
      </c>
      <c r="K32" s="657" t="s">
        <v>132</v>
      </c>
    </row>
    <row r="33" spans="1:13" s="637" customFormat="1" ht="97.2" hidden="1" customHeight="1">
      <c r="A33" s="735"/>
      <c r="B33" s="734"/>
      <c r="C33" s="726"/>
      <c r="D33" s="731"/>
      <c r="E33" s="649">
        <f>16023000-E32</f>
        <v>15155767.199999999</v>
      </c>
      <c r="F33" s="649">
        <f>16023000-F32</f>
        <v>15155767.199999999</v>
      </c>
      <c r="G33" s="650">
        <f t="shared" si="1"/>
        <v>14664720.34272</v>
      </c>
      <c r="H33" s="650">
        <f t="shared" si="0"/>
        <v>491046.85728</v>
      </c>
      <c r="I33" s="655"/>
      <c r="J33" s="656">
        <v>44910</v>
      </c>
      <c r="K33" s="657" t="s">
        <v>132</v>
      </c>
    </row>
    <row r="34" spans="1:13" s="637" customFormat="1" ht="189" hidden="1" customHeight="1">
      <c r="A34" s="644">
        <v>16</v>
      </c>
      <c r="B34" s="644" t="s">
        <v>129</v>
      </c>
      <c r="C34" s="645" t="s">
        <v>168</v>
      </c>
      <c r="D34" s="646" t="s">
        <v>171</v>
      </c>
      <c r="E34" s="649">
        <v>2893290</v>
      </c>
      <c r="F34" s="649">
        <v>2893290</v>
      </c>
      <c r="G34" s="650">
        <f t="shared" si="1"/>
        <v>2799547.4040000006</v>
      </c>
      <c r="H34" s="650">
        <f t="shared" si="0"/>
        <v>93742.59600000002</v>
      </c>
      <c r="I34" s="655"/>
      <c r="J34" s="656">
        <v>44910</v>
      </c>
      <c r="K34" s="657" t="s">
        <v>132</v>
      </c>
    </row>
    <row r="35" spans="1:13" s="637" customFormat="1" ht="136.19999999999999" hidden="1" customHeight="1">
      <c r="A35" s="644">
        <v>17</v>
      </c>
      <c r="B35" s="644" t="s">
        <v>129</v>
      </c>
      <c r="C35" s="645" t="s">
        <v>135</v>
      </c>
      <c r="D35" s="646" t="s">
        <v>172</v>
      </c>
      <c r="E35" s="649">
        <v>15000000</v>
      </c>
      <c r="F35" s="649">
        <v>15000000</v>
      </c>
      <c r="G35" s="650">
        <f t="shared" si="1"/>
        <v>14514000</v>
      </c>
      <c r="H35" s="650">
        <f t="shared" si="0"/>
        <v>486000</v>
      </c>
      <c r="I35" s="655"/>
      <c r="J35" s="656">
        <v>44910</v>
      </c>
      <c r="K35" s="657" t="s">
        <v>132</v>
      </c>
    </row>
    <row r="36" spans="1:13" s="637" customFormat="1" ht="142.19999999999999" hidden="1" customHeight="1">
      <c r="A36" s="644">
        <v>18</v>
      </c>
      <c r="B36" s="644" t="s">
        <v>129</v>
      </c>
      <c r="C36" s="645" t="s">
        <v>135</v>
      </c>
      <c r="D36" s="645" t="s">
        <v>173</v>
      </c>
      <c r="E36" s="649">
        <v>18000000</v>
      </c>
      <c r="F36" s="649">
        <v>18000000</v>
      </c>
      <c r="G36" s="650">
        <f t="shared" si="1"/>
        <v>17416800</v>
      </c>
      <c r="H36" s="650">
        <f t="shared" si="0"/>
        <v>583200.00000000012</v>
      </c>
      <c r="I36" s="655"/>
      <c r="J36" s="656">
        <v>44910</v>
      </c>
      <c r="K36" s="657" t="s">
        <v>132</v>
      </c>
      <c r="M36" s="662"/>
    </row>
    <row r="37" spans="1:13" s="637" customFormat="1" ht="219" hidden="1" customHeight="1">
      <c r="A37" s="644">
        <v>19</v>
      </c>
      <c r="B37" s="644" t="s">
        <v>129</v>
      </c>
      <c r="C37" s="645" t="s">
        <v>174</v>
      </c>
      <c r="D37" s="645" t="s">
        <v>175</v>
      </c>
      <c r="E37" s="649">
        <v>1551940</v>
      </c>
      <c r="F37" s="649">
        <v>1551940</v>
      </c>
      <c r="G37" s="650">
        <f t="shared" si="1"/>
        <v>1501657.1440000001</v>
      </c>
      <c r="H37" s="650">
        <f t="shared" si="0"/>
        <v>50282.856000000007</v>
      </c>
      <c r="I37" s="655"/>
      <c r="J37" s="656">
        <v>44910</v>
      </c>
      <c r="K37" s="657" t="s">
        <v>132</v>
      </c>
      <c r="M37" s="662"/>
    </row>
    <row r="38" spans="1:13" s="637" customFormat="1" ht="189" hidden="1" customHeight="1">
      <c r="A38" s="644">
        <v>20</v>
      </c>
      <c r="B38" s="644" t="s">
        <v>129</v>
      </c>
      <c r="C38" s="645" t="s">
        <v>174</v>
      </c>
      <c r="D38" s="645" t="s">
        <v>176</v>
      </c>
      <c r="E38" s="649">
        <v>6603730</v>
      </c>
      <c r="F38" s="649">
        <v>6603730</v>
      </c>
      <c r="G38" s="650">
        <f t="shared" si="1"/>
        <v>6389769.148000001</v>
      </c>
      <c r="H38" s="650">
        <f t="shared" si="0"/>
        <v>213960.85200000004</v>
      </c>
      <c r="I38" s="655"/>
      <c r="J38" s="656">
        <v>44910</v>
      </c>
      <c r="K38" s="657" t="s">
        <v>132</v>
      </c>
      <c r="M38" s="662"/>
    </row>
    <row r="39" spans="1:13" s="637" customFormat="1" ht="183" hidden="1" customHeight="1">
      <c r="A39" s="644">
        <v>21</v>
      </c>
      <c r="B39" s="644" t="s">
        <v>129</v>
      </c>
      <c r="C39" s="645" t="s">
        <v>135</v>
      </c>
      <c r="D39" s="645" t="s">
        <v>177</v>
      </c>
      <c r="E39" s="649">
        <v>12676000</v>
      </c>
      <c r="F39" s="649">
        <v>12676000</v>
      </c>
      <c r="G39" s="650">
        <f t="shared" si="1"/>
        <v>12265297.6</v>
      </c>
      <c r="H39" s="650">
        <f t="shared" si="0"/>
        <v>410702.4</v>
      </c>
      <c r="I39" s="659"/>
      <c r="J39" s="656">
        <v>44910</v>
      </c>
      <c r="K39" s="657" t="s">
        <v>132</v>
      </c>
      <c r="M39" s="662"/>
    </row>
    <row r="40" spans="1:13" s="637" customFormat="1" ht="139.94999999999999" hidden="1" customHeight="1">
      <c r="A40" s="644">
        <v>22</v>
      </c>
      <c r="B40" s="644" t="s">
        <v>129</v>
      </c>
      <c r="C40" s="645" t="s">
        <v>178</v>
      </c>
      <c r="D40" s="645" t="s">
        <v>179</v>
      </c>
      <c r="E40" s="649">
        <v>49670000</v>
      </c>
      <c r="F40" s="649">
        <v>49670000</v>
      </c>
      <c r="G40" s="650">
        <f t="shared" si="1"/>
        <v>48060692</v>
      </c>
      <c r="H40" s="650">
        <f t="shared" si="0"/>
        <v>1609308</v>
      </c>
      <c r="I40" s="659"/>
      <c r="J40" s="656">
        <v>44910</v>
      </c>
      <c r="K40" s="657" t="s">
        <v>132</v>
      </c>
      <c r="M40" s="662"/>
    </row>
    <row r="41" spans="1:13" s="637" customFormat="1" ht="229.95" hidden="1" customHeight="1">
      <c r="A41" s="644">
        <v>23</v>
      </c>
      <c r="B41" s="644" t="s">
        <v>129</v>
      </c>
      <c r="C41" s="645" t="s">
        <v>174</v>
      </c>
      <c r="D41" s="647" t="s">
        <v>180</v>
      </c>
      <c r="E41" s="649">
        <v>69285331.359999999</v>
      </c>
      <c r="F41" s="650">
        <v>69285331.359999999</v>
      </c>
      <c r="G41" s="650">
        <f t="shared" si="1"/>
        <v>67040486.623936005</v>
      </c>
      <c r="H41" s="650">
        <f t="shared" si="0"/>
        <v>2244844.7360640001</v>
      </c>
      <c r="I41" s="655" t="s">
        <v>181</v>
      </c>
      <c r="J41" s="656">
        <v>44925</v>
      </c>
      <c r="K41" s="658">
        <v>44917</v>
      </c>
      <c r="M41" s="662"/>
    </row>
    <row r="42" spans="1:13" s="637" customFormat="1" ht="219" hidden="1" customHeight="1">
      <c r="A42" s="644">
        <v>24</v>
      </c>
      <c r="B42" s="644" t="s">
        <v>129</v>
      </c>
      <c r="C42" s="645" t="s">
        <v>182</v>
      </c>
      <c r="D42" s="695" t="s">
        <v>183</v>
      </c>
      <c r="E42" s="649">
        <v>33537424</v>
      </c>
      <c r="F42" s="649">
        <v>33537424</v>
      </c>
      <c r="G42" s="650">
        <f t="shared" si="1"/>
        <v>32450811.462400004</v>
      </c>
      <c r="H42" s="650">
        <f t="shared" si="0"/>
        <v>1086612.5376000002</v>
      </c>
      <c r="I42" s="660" t="s">
        <v>184</v>
      </c>
      <c r="J42" s="656">
        <v>44925</v>
      </c>
      <c r="K42" s="658" t="s">
        <v>185</v>
      </c>
      <c r="M42" s="662"/>
    </row>
    <row r="43" spans="1:13" s="637" customFormat="1">
      <c r="B43" s="690"/>
      <c r="G43" s="651"/>
      <c r="H43" s="652"/>
      <c r="J43" s="656"/>
      <c r="K43" s="652"/>
      <c r="M43" s="662"/>
    </row>
    <row r="44" spans="1:13" s="637" customFormat="1">
      <c r="G44" s="651"/>
      <c r="H44" s="652"/>
      <c r="J44" s="651"/>
      <c r="K44" s="652"/>
      <c r="M44" s="662"/>
    </row>
    <row r="45" spans="1:13" s="637" customFormat="1">
      <c r="G45" s="651"/>
      <c r="H45" s="652"/>
      <c r="J45" s="651"/>
      <c r="K45" s="652"/>
      <c r="M45" s="662"/>
    </row>
    <row r="46" spans="1:13" s="637" customFormat="1">
      <c r="G46" s="651"/>
      <c r="H46" s="652"/>
      <c r="J46" s="651"/>
      <c r="K46" s="652"/>
      <c r="M46" s="662"/>
    </row>
    <row r="47" spans="1:13" s="637" customFormat="1">
      <c r="G47" s="651"/>
      <c r="H47" s="652"/>
      <c r="J47" s="651"/>
      <c r="K47" s="652"/>
      <c r="M47" s="662"/>
    </row>
    <row r="48" spans="1:13" s="637" customFormat="1">
      <c r="G48" s="651"/>
      <c r="H48" s="652"/>
      <c r="J48" s="651"/>
      <c r="K48" s="652"/>
      <c r="M48" s="662"/>
    </row>
    <row r="49" spans="7:13" s="637" customFormat="1">
      <c r="G49" s="651"/>
      <c r="H49" s="652"/>
      <c r="J49" s="651"/>
      <c r="K49" s="652"/>
      <c r="M49" s="662"/>
    </row>
    <row r="50" spans="7:13" s="637" customFormat="1">
      <c r="G50" s="651"/>
      <c r="H50" s="652"/>
      <c r="J50" s="651"/>
      <c r="K50" s="652"/>
      <c r="M50" s="662"/>
    </row>
    <row r="51" spans="7:13" s="637" customFormat="1">
      <c r="G51" s="651"/>
      <c r="H51" s="652"/>
      <c r="J51" s="651"/>
      <c r="K51" s="652"/>
      <c r="M51" s="662"/>
    </row>
    <row r="52" spans="7:13" s="637" customFormat="1">
      <c r="G52" s="651"/>
      <c r="H52" s="652"/>
      <c r="J52" s="651"/>
      <c r="K52" s="652"/>
      <c r="M52" s="662"/>
    </row>
    <row r="53" spans="7:13" s="637" customFormat="1">
      <c r="G53" s="651"/>
      <c r="H53" s="652"/>
      <c r="J53" s="651"/>
      <c r="K53" s="652"/>
      <c r="M53" s="662"/>
    </row>
    <row r="54" spans="7:13" s="637" customFormat="1">
      <c r="G54" s="651"/>
      <c r="H54" s="652"/>
      <c r="J54" s="651"/>
      <c r="K54" s="652"/>
      <c r="M54" s="662"/>
    </row>
    <row r="55" spans="7:13" s="637" customFormat="1">
      <c r="G55" s="651"/>
      <c r="H55" s="652"/>
      <c r="J55" s="651"/>
      <c r="K55" s="652"/>
      <c r="M55" s="662"/>
    </row>
    <row r="56" spans="7:13" s="637" customFormat="1">
      <c r="G56" s="651"/>
      <c r="H56" s="652"/>
      <c r="J56" s="651"/>
      <c r="K56" s="652"/>
      <c r="M56" s="662"/>
    </row>
    <row r="57" spans="7:13" s="637" customFormat="1">
      <c r="G57" s="651"/>
      <c r="H57" s="652"/>
      <c r="J57" s="651"/>
      <c r="K57" s="652"/>
      <c r="M57" s="662"/>
    </row>
    <row r="58" spans="7:13" s="637" customFormat="1">
      <c r="G58" s="651"/>
      <c r="H58" s="652"/>
      <c r="J58" s="651"/>
      <c r="K58" s="652"/>
      <c r="M58" s="662"/>
    </row>
    <row r="59" spans="7:13" s="637" customFormat="1">
      <c r="G59" s="651"/>
      <c r="H59" s="652"/>
      <c r="J59" s="651"/>
      <c r="K59" s="652"/>
      <c r="M59" s="662"/>
    </row>
    <row r="60" spans="7:13" s="637" customFormat="1">
      <c r="G60" s="651"/>
      <c r="H60" s="652"/>
      <c r="J60" s="651"/>
      <c r="K60" s="652"/>
      <c r="M60" s="662"/>
    </row>
    <row r="61" spans="7:13" s="637" customFormat="1">
      <c r="G61" s="651"/>
      <c r="H61" s="652"/>
      <c r="J61" s="651"/>
      <c r="K61" s="652"/>
      <c r="M61" s="662"/>
    </row>
    <row r="62" spans="7:13" s="637" customFormat="1">
      <c r="G62" s="651"/>
      <c r="H62" s="652"/>
      <c r="J62" s="651"/>
      <c r="K62" s="652"/>
      <c r="M62" s="662"/>
    </row>
    <row r="63" spans="7:13" s="637" customFormat="1">
      <c r="G63" s="651"/>
      <c r="H63" s="652"/>
      <c r="J63" s="651"/>
      <c r="K63" s="652"/>
      <c r="M63" s="662"/>
    </row>
    <row r="64" spans="7:13" s="637" customFormat="1">
      <c r="G64" s="651"/>
      <c r="H64" s="652"/>
      <c r="J64" s="651"/>
      <c r="K64" s="652"/>
      <c r="M64" s="662"/>
    </row>
    <row r="65" spans="7:13" s="637" customFormat="1">
      <c r="G65" s="651"/>
      <c r="H65" s="652"/>
      <c r="J65" s="651"/>
      <c r="K65" s="652"/>
      <c r="M65" s="662"/>
    </row>
    <row r="66" spans="7:13" s="637" customFormat="1">
      <c r="G66" s="651"/>
      <c r="H66" s="652"/>
      <c r="J66" s="651"/>
      <c r="K66" s="652"/>
      <c r="M66" s="662"/>
    </row>
    <row r="67" spans="7:13" s="637" customFormat="1">
      <c r="G67" s="651"/>
      <c r="H67" s="652"/>
      <c r="J67" s="651"/>
      <c r="K67" s="652"/>
      <c r="M67" s="662"/>
    </row>
    <row r="68" spans="7:13" s="637" customFormat="1">
      <c r="G68" s="651"/>
      <c r="H68" s="652"/>
      <c r="J68" s="651"/>
      <c r="K68" s="652"/>
      <c r="M68" s="662"/>
    </row>
    <row r="69" spans="7:13" s="637" customFormat="1">
      <c r="G69" s="651"/>
      <c r="H69" s="652"/>
      <c r="J69" s="651"/>
      <c r="K69" s="652"/>
      <c r="M69" s="662"/>
    </row>
    <row r="70" spans="7:13" s="637" customFormat="1">
      <c r="G70" s="651"/>
      <c r="H70" s="652"/>
      <c r="J70" s="651"/>
      <c r="K70" s="652"/>
      <c r="M70" s="662"/>
    </row>
    <row r="71" spans="7:13" s="637" customFormat="1">
      <c r="G71" s="651"/>
      <c r="H71" s="652"/>
      <c r="J71" s="651"/>
      <c r="K71" s="652"/>
      <c r="M71" s="662"/>
    </row>
    <row r="72" spans="7:13" s="637" customFormat="1">
      <c r="G72" s="651"/>
      <c r="H72" s="652"/>
      <c r="J72" s="651"/>
      <c r="K72" s="652"/>
      <c r="M72" s="662"/>
    </row>
    <row r="73" spans="7:13" s="637" customFormat="1">
      <c r="G73" s="651"/>
      <c r="H73" s="652"/>
      <c r="J73" s="651"/>
      <c r="K73" s="652"/>
      <c r="M73" s="662"/>
    </row>
    <row r="74" spans="7:13" s="637" customFormat="1">
      <c r="G74" s="651"/>
      <c r="H74" s="652"/>
      <c r="J74" s="651"/>
      <c r="K74" s="652"/>
      <c r="M74" s="662"/>
    </row>
    <row r="75" spans="7:13" s="637" customFormat="1">
      <c r="G75" s="651"/>
      <c r="H75" s="652"/>
      <c r="J75" s="651"/>
      <c r="K75" s="652"/>
      <c r="M75" s="662"/>
    </row>
    <row r="76" spans="7:13" s="637" customFormat="1">
      <c r="G76" s="651"/>
      <c r="H76" s="652"/>
      <c r="J76" s="651"/>
      <c r="K76" s="652"/>
      <c r="M76" s="662"/>
    </row>
    <row r="77" spans="7:13" s="637" customFormat="1">
      <c r="G77" s="651"/>
      <c r="H77" s="652"/>
      <c r="J77" s="651"/>
      <c r="K77" s="652"/>
      <c r="M77" s="662"/>
    </row>
    <row r="78" spans="7:13" s="637" customFormat="1">
      <c r="G78" s="651"/>
      <c r="H78" s="652"/>
      <c r="J78" s="651"/>
      <c r="K78" s="652"/>
      <c r="M78" s="662"/>
    </row>
    <row r="79" spans="7:13" s="637" customFormat="1">
      <c r="G79" s="651"/>
      <c r="H79" s="652"/>
      <c r="J79" s="651"/>
      <c r="K79" s="652"/>
      <c r="M79" s="662"/>
    </row>
    <row r="80" spans="7:13" s="637" customFormat="1">
      <c r="G80" s="651"/>
      <c r="H80" s="652"/>
      <c r="J80" s="651"/>
      <c r="K80" s="652"/>
      <c r="M80" s="662"/>
    </row>
    <row r="81" spans="7:13" s="637" customFormat="1">
      <c r="G81" s="651"/>
      <c r="H81" s="652"/>
      <c r="J81" s="651"/>
      <c r="K81" s="652"/>
      <c r="M81" s="662"/>
    </row>
    <row r="82" spans="7:13" s="637" customFormat="1">
      <c r="G82" s="651"/>
      <c r="H82" s="652"/>
      <c r="J82" s="651"/>
      <c r="K82" s="652"/>
      <c r="M82" s="662"/>
    </row>
    <row r="83" spans="7:13" s="637" customFormat="1">
      <c r="G83" s="651"/>
      <c r="H83" s="652"/>
      <c r="J83" s="651"/>
      <c r="K83" s="652"/>
      <c r="M83" s="662"/>
    </row>
    <row r="84" spans="7:13" s="637" customFormat="1">
      <c r="G84" s="651"/>
      <c r="H84" s="652"/>
      <c r="J84" s="651"/>
      <c r="K84" s="652"/>
      <c r="M84" s="662"/>
    </row>
    <row r="85" spans="7:13" s="637" customFormat="1">
      <c r="G85" s="651"/>
      <c r="H85" s="652"/>
      <c r="J85" s="651"/>
      <c r="K85" s="652"/>
      <c r="M85" s="662"/>
    </row>
    <row r="86" spans="7:13" s="637" customFormat="1">
      <c r="G86" s="651"/>
      <c r="H86" s="652"/>
      <c r="J86" s="651"/>
      <c r="K86" s="652"/>
      <c r="M86" s="662"/>
    </row>
    <row r="87" spans="7:13" s="637" customFormat="1">
      <c r="G87" s="651"/>
      <c r="H87" s="652"/>
      <c r="J87" s="651"/>
      <c r="K87" s="652"/>
      <c r="M87" s="662"/>
    </row>
    <row r="88" spans="7:13" s="637" customFormat="1">
      <c r="G88" s="651"/>
      <c r="H88" s="652"/>
      <c r="J88" s="651"/>
      <c r="K88" s="652"/>
      <c r="M88" s="662"/>
    </row>
    <row r="89" spans="7:13" s="637" customFormat="1">
      <c r="G89" s="651"/>
      <c r="H89" s="652"/>
      <c r="J89" s="651"/>
      <c r="K89" s="652"/>
      <c r="M89" s="662"/>
    </row>
    <row r="90" spans="7:13" s="637" customFormat="1">
      <c r="G90" s="651"/>
      <c r="H90" s="652"/>
      <c r="J90" s="651"/>
      <c r="K90" s="652"/>
      <c r="M90" s="662"/>
    </row>
    <row r="91" spans="7:13" s="637" customFormat="1">
      <c r="G91" s="651"/>
      <c r="H91" s="652"/>
      <c r="J91" s="651"/>
      <c r="K91" s="652"/>
      <c r="M91" s="662"/>
    </row>
    <row r="92" spans="7:13" s="637" customFormat="1">
      <c r="G92" s="651"/>
      <c r="H92" s="652"/>
      <c r="J92" s="651"/>
      <c r="K92" s="652"/>
      <c r="M92" s="662"/>
    </row>
    <row r="93" spans="7:13" s="637" customFormat="1">
      <c r="G93" s="651"/>
      <c r="H93" s="652"/>
      <c r="J93" s="651"/>
      <c r="K93" s="652"/>
      <c r="M93" s="662"/>
    </row>
    <row r="94" spans="7:13" s="637" customFormat="1">
      <c r="G94" s="651"/>
      <c r="H94" s="652"/>
      <c r="J94" s="651"/>
      <c r="K94" s="652"/>
      <c r="M94" s="662"/>
    </row>
    <row r="95" spans="7:13" s="637" customFormat="1">
      <c r="G95" s="651"/>
      <c r="H95" s="652"/>
      <c r="J95" s="651"/>
      <c r="K95" s="652"/>
      <c r="M95" s="662"/>
    </row>
    <row r="96" spans="7:13" s="637" customFormat="1">
      <c r="G96" s="651"/>
      <c r="H96" s="652"/>
      <c r="J96" s="651"/>
      <c r="K96" s="652"/>
      <c r="M96" s="662"/>
    </row>
    <row r="97" spans="7:13" s="637" customFormat="1">
      <c r="G97" s="651"/>
      <c r="H97" s="652"/>
      <c r="J97" s="651"/>
      <c r="K97" s="652"/>
      <c r="M97" s="662"/>
    </row>
    <row r="98" spans="7:13" s="637" customFormat="1">
      <c r="G98" s="651"/>
      <c r="H98" s="652"/>
      <c r="J98" s="651"/>
      <c r="K98" s="652"/>
      <c r="M98" s="662"/>
    </row>
    <row r="99" spans="7:13" s="637" customFormat="1">
      <c r="G99" s="651"/>
      <c r="H99" s="652"/>
      <c r="J99" s="651"/>
      <c r="K99" s="652"/>
      <c r="M99" s="662"/>
    </row>
    <row r="100" spans="7:13" s="637" customFormat="1">
      <c r="G100" s="651"/>
      <c r="H100" s="652"/>
      <c r="J100" s="651"/>
      <c r="K100" s="652"/>
      <c r="M100" s="662"/>
    </row>
    <row r="101" spans="7:13" s="637" customFormat="1">
      <c r="G101" s="651"/>
      <c r="H101" s="652"/>
      <c r="J101" s="651"/>
      <c r="K101" s="652"/>
      <c r="M101" s="662"/>
    </row>
    <row r="102" spans="7:13" s="637" customFormat="1">
      <c r="G102" s="651"/>
      <c r="H102" s="652"/>
      <c r="J102" s="651"/>
      <c r="K102" s="652"/>
      <c r="M102" s="662"/>
    </row>
    <row r="103" spans="7:13" s="637" customFormat="1">
      <c r="G103" s="651"/>
      <c r="H103" s="652"/>
      <c r="J103" s="651"/>
      <c r="K103" s="652"/>
      <c r="M103" s="662"/>
    </row>
    <row r="104" spans="7:13" s="637" customFormat="1">
      <c r="G104" s="651"/>
      <c r="H104" s="652"/>
      <c r="J104" s="651"/>
      <c r="K104" s="652"/>
      <c r="M104" s="662"/>
    </row>
    <row r="105" spans="7:13" s="637" customFormat="1">
      <c r="G105" s="651"/>
      <c r="H105" s="652"/>
      <c r="J105" s="651"/>
      <c r="K105" s="652"/>
      <c r="M105" s="662"/>
    </row>
    <row r="106" spans="7:13" s="637" customFormat="1">
      <c r="G106" s="651"/>
      <c r="H106" s="652"/>
      <c r="J106" s="651"/>
      <c r="K106" s="652"/>
      <c r="M106" s="662"/>
    </row>
    <row r="107" spans="7:13" s="637" customFormat="1">
      <c r="G107" s="651"/>
      <c r="H107" s="652"/>
      <c r="J107" s="651"/>
      <c r="K107" s="652"/>
      <c r="M107" s="662"/>
    </row>
    <row r="108" spans="7:13" s="637" customFormat="1">
      <c r="G108" s="651"/>
      <c r="H108" s="652"/>
      <c r="J108" s="651"/>
      <c r="K108" s="652"/>
      <c r="M108" s="662"/>
    </row>
    <row r="109" spans="7:13" s="637" customFormat="1">
      <c r="G109" s="651"/>
      <c r="H109" s="652"/>
      <c r="J109" s="651"/>
      <c r="K109" s="652"/>
      <c r="M109" s="662"/>
    </row>
    <row r="110" spans="7:13" s="637" customFormat="1">
      <c r="G110" s="651"/>
      <c r="H110" s="652"/>
      <c r="J110" s="651"/>
      <c r="K110" s="652"/>
      <c r="M110" s="662"/>
    </row>
    <row r="111" spans="7:13" s="637" customFormat="1">
      <c r="G111" s="651"/>
      <c r="H111" s="652"/>
      <c r="J111" s="651"/>
      <c r="K111" s="652"/>
      <c r="M111" s="662"/>
    </row>
    <row r="112" spans="7:13" s="637" customFormat="1">
      <c r="G112" s="651"/>
      <c r="H112" s="652"/>
      <c r="J112" s="651"/>
      <c r="K112" s="652"/>
      <c r="M112" s="662"/>
    </row>
    <row r="113" spans="7:13" s="637" customFormat="1">
      <c r="G113" s="651"/>
      <c r="H113" s="652"/>
      <c r="J113" s="651"/>
      <c r="K113" s="652"/>
      <c r="M113" s="662"/>
    </row>
    <row r="114" spans="7:13" s="637" customFormat="1">
      <c r="G114" s="651"/>
      <c r="H114" s="652"/>
      <c r="J114" s="651"/>
      <c r="K114" s="652"/>
      <c r="M114" s="662"/>
    </row>
    <row r="115" spans="7:13" s="637" customFormat="1">
      <c r="G115" s="651"/>
      <c r="H115" s="652"/>
      <c r="J115" s="651"/>
      <c r="K115" s="652"/>
      <c r="M115" s="662"/>
    </row>
    <row r="116" spans="7:13" s="637" customFormat="1">
      <c r="G116" s="651"/>
      <c r="H116" s="652"/>
      <c r="J116" s="651"/>
      <c r="K116" s="652"/>
      <c r="M116" s="662"/>
    </row>
    <row r="117" spans="7:13" s="637" customFormat="1">
      <c r="G117" s="651"/>
      <c r="H117" s="652"/>
      <c r="J117" s="651"/>
      <c r="K117" s="652"/>
      <c r="M117" s="662"/>
    </row>
    <row r="118" spans="7:13" s="637" customFormat="1">
      <c r="G118" s="651"/>
      <c r="H118" s="652"/>
      <c r="J118" s="651"/>
      <c r="K118" s="652"/>
      <c r="M118" s="662"/>
    </row>
    <row r="119" spans="7:13" s="637" customFormat="1">
      <c r="G119" s="651"/>
      <c r="H119" s="652"/>
      <c r="J119" s="651"/>
      <c r="K119" s="652"/>
      <c r="M119" s="662"/>
    </row>
    <row r="120" spans="7:13" s="637" customFormat="1">
      <c r="G120" s="651"/>
      <c r="H120" s="652"/>
      <c r="J120" s="651"/>
      <c r="K120" s="652"/>
      <c r="M120" s="662"/>
    </row>
    <row r="121" spans="7:13" s="637" customFormat="1">
      <c r="G121" s="651"/>
      <c r="H121" s="652"/>
      <c r="J121" s="651"/>
      <c r="K121" s="652"/>
      <c r="M121" s="662"/>
    </row>
    <row r="122" spans="7:13" s="637" customFormat="1">
      <c r="G122" s="651"/>
      <c r="H122" s="652"/>
      <c r="J122" s="651"/>
      <c r="K122" s="652"/>
      <c r="M122" s="662"/>
    </row>
    <row r="123" spans="7:13" s="637" customFormat="1">
      <c r="G123" s="651"/>
      <c r="H123" s="652"/>
      <c r="J123" s="651"/>
      <c r="K123" s="652"/>
      <c r="M123" s="662"/>
    </row>
    <row r="124" spans="7:13" s="637" customFormat="1">
      <c r="G124" s="651"/>
      <c r="H124" s="652"/>
      <c r="J124" s="651"/>
      <c r="K124" s="652"/>
      <c r="M124" s="662"/>
    </row>
    <row r="125" spans="7:13" s="637" customFormat="1">
      <c r="G125" s="651"/>
      <c r="H125" s="652"/>
      <c r="J125" s="651"/>
      <c r="K125" s="652"/>
      <c r="M125" s="662"/>
    </row>
    <row r="126" spans="7:13" s="637" customFormat="1">
      <c r="G126" s="651"/>
      <c r="H126" s="652"/>
      <c r="J126" s="651"/>
      <c r="K126" s="652"/>
      <c r="M126" s="662"/>
    </row>
    <row r="127" spans="7:13" s="637" customFormat="1">
      <c r="G127" s="651"/>
      <c r="H127" s="652"/>
      <c r="J127" s="651"/>
      <c r="K127" s="652"/>
      <c r="M127" s="662"/>
    </row>
    <row r="128" spans="7:13" s="637" customFormat="1">
      <c r="G128" s="651"/>
      <c r="H128" s="652"/>
      <c r="J128" s="651"/>
      <c r="K128" s="652"/>
      <c r="M128" s="662"/>
    </row>
    <row r="129" spans="7:13" s="637" customFormat="1">
      <c r="G129" s="651"/>
      <c r="H129" s="652"/>
      <c r="J129" s="651"/>
      <c r="K129" s="652"/>
      <c r="M129" s="662"/>
    </row>
    <row r="130" spans="7:13" s="637" customFormat="1">
      <c r="G130" s="651"/>
      <c r="H130" s="652"/>
      <c r="J130" s="651"/>
      <c r="K130" s="652"/>
      <c r="M130" s="662"/>
    </row>
    <row r="131" spans="7:13" s="637" customFormat="1">
      <c r="G131" s="651"/>
      <c r="H131" s="652"/>
      <c r="J131" s="651"/>
      <c r="K131" s="652"/>
      <c r="M131" s="662"/>
    </row>
    <row r="132" spans="7:13" s="637" customFormat="1">
      <c r="G132" s="651"/>
      <c r="H132" s="652"/>
      <c r="J132" s="651"/>
      <c r="K132" s="652"/>
      <c r="M132" s="662"/>
    </row>
    <row r="133" spans="7:13" s="637" customFormat="1">
      <c r="G133" s="651"/>
      <c r="H133" s="652"/>
      <c r="J133" s="651"/>
      <c r="K133" s="652"/>
      <c r="M133" s="662"/>
    </row>
    <row r="134" spans="7:13" s="637" customFormat="1">
      <c r="G134" s="651"/>
      <c r="H134" s="652"/>
      <c r="J134" s="651"/>
      <c r="K134" s="652"/>
      <c r="M134" s="662"/>
    </row>
    <row r="135" spans="7:13" s="637" customFormat="1">
      <c r="G135" s="651"/>
      <c r="H135" s="652"/>
      <c r="J135" s="651"/>
      <c r="K135" s="652"/>
      <c r="M135" s="662"/>
    </row>
    <row r="136" spans="7:13" s="637" customFormat="1">
      <c r="G136" s="651"/>
      <c r="H136" s="652"/>
      <c r="J136" s="651"/>
      <c r="K136" s="652"/>
      <c r="M136" s="662"/>
    </row>
    <row r="137" spans="7:13" s="637" customFormat="1">
      <c r="G137" s="651"/>
      <c r="H137" s="652"/>
      <c r="J137" s="651"/>
      <c r="K137" s="652"/>
      <c r="M137" s="662"/>
    </row>
    <row r="138" spans="7:13" s="637" customFormat="1">
      <c r="G138" s="651"/>
      <c r="H138" s="652"/>
      <c r="J138" s="651"/>
      <c r="K138" s="652"/>
      <c r="M138" s="662"/>
    </row>
    <row r="139" spans="7:13" s="637" customFormat="1">
      <c r="G139" s="651"/>
      <c r="H139" s="652"/>
      <c r="J139" s="651"/>
      <c r="K139" s="652"/>
      <c r="M139" s="662"/>
    </row>
    <row r="140" spans="7:13" s="637" customFormat="1">
      <c r="G140" s="651"/>
      <c r="H140" s="652"/>
      <c r="J140" s="651"/>
      <c r="K140" s="652"/>
      <c r="M140" s="662"/>
    </row>
    <row r="141" spans="7:13" s="637" customFormat="1">
      <c r="G141" s="651"/>
      <c r="H141" s="652"/>
      <c r="J141" s="651"/>
      <c r="K141" s="652"/>
      <c r="M141" s="662"/>
    </row>
    <row r="142" spans="7:13" s="637" customFormat="1">
      <c r="G142" s="651"/>
      <c r="H142" s="652"/>
      <c r="J142" s="651"/>
      <c r="K142" s="652"/>
      <c r="M142" s="662"/>
    </row>
    <row r="143" spans="7:13" s="637" customFormat="1">
      <c r="G143" s="651"/>
      <c r="H143" s="652"/>
      <c r="J143" s="651"/>
      <c r="K143" s="652"/>
      <c r="M143" s="662"/>
    </row>
    <row r="144" spans="7:13" s="637" customFormat="1">
      <c r="G144" s="651"/>
      <c r="H144" s="652"/>
      <c r="J144" s="651"/>
      <c r="K144" s="652"/>
      <c r="M144" s="662"/>
    </row>
    <row r="145" spans="7:13" s="637" customFormat="1">
      <c r="G145" s="651"/>
      <c r="H145" s="652"/>
      <c r="J145" s="651"/>
      <c r="K145" s="652"/>
      <c r="M145" s="662"/>
    </row>
    <row r="146" spans="7:13" s="637" customFormat="1">
      <c r="G146" s="651"/>
      <c r="H146" s="652"/>
      <c r="J146" s="651"/>
      <c r="K146" s="652"/>
      <c r="M146" s="662"/>
    </row>
    <row r="147" spans="7:13" s="637" customFormat="1">
      <c r="G147" s="651"/>
      <c r="H147" s="652"/>
      <c r="J147" s="651"/>
      <c r="K147" s="652"/>
      <c r="M147" s="662"/>
    </row>
    <row r="148" spans="7:13" s="637" customFormat="1">
      <c r="G148" s="651"/>
      <c r="H148" s="652"/>
      <c r="J148" s="651"/>
      <c r="K148" s="652"/>
      <c r="M148" s="662"/>
    </row>
    <row r="149" spans="7:13" s="637" customFormat="1">
      <c r="G149" s="651"/>
      <c r="H149" s="652"/>
      <c r="J149" s="651"/>
      <c r="K149" s="652"/>
      <c r="M149" s="662"/>
    </row>
    <row r="150" spans="7:13" s="637" customFormat="1">
      <c r="G150" s="651"/>
      <c r="H150" s="652"/>
      <c r="J150" s="651"/>
      <c r="K150" s="652"/>
      <c r="M150" s="662"/>
    </row>
    <row r="151" spans="7:13" s="637" customFormat="1">
      <c r="G151" s="651"/>
      <c r="H151" s="652"/>
      <c r="J151" s="651"/>
      <c r="K151" s="652"/>
      <c r="M151" s="662"/>
    </row>
    <row r="152" spans="7:13" s="637" customFormat="1">
      <c r="G152" s="651"/>
      <c r="H152" s="652"/>
      <c r="J152" s="651"/>
      <c r="K152" s="652"/>
      <c r="M152" s="662"/>
    </row>
    <row r="153" spans="7:13" s="637" customFormat="1">
      <c r="G153" s="651"/>
      <c r="H153" s="652"/>
      <c r="J153" s="651"/>
      <c r="K153" s="652"/>
      <c r="M153" s="662"/>
    </row>
    <row r="154" spans="7:13" s="637" customFormat="1">
      <c r="G154" s="651"/>
      <c r="H154" s="652"/>
      <c r="J154" s="651"/>
      <c r="K154" s="652"/>
      <c r="M154" s="662"/>
    </row>
    <row r="155" spans="7:13" s="637" customFormat="1">
      <c r="G155" s="651"/>
      <c r="H155" s="652"/>
      <c r="J155" s="651"/>
      <c r="K155" s="652"/>
      <c r="M155" s="662"/>
    </row>
    <row r="156" spans="7:13" s="637" customFormat="1">
      <c r="G156" s="651"/>
      <c r="H156" s="652"/>
      <c r="J156" s="651"/>
      <c r="K156" s="652"/>
      <c r="M156" s="662"/>
    </row>
    <row r="157" spans="7:13" s="637" customFormat="1">
      <c r="G157" s="651"/>
      <c r="H157" s="652"/>
      <c r="J157" s="651"/>
      <c r="K157" s="652"/>
      <c r="M157" s="662"/>
    </row>
    <row r="158" spans="7:13" s="637" customFormat="1">
      <c r="G158" s="651"/>
      <c r="H158" s="652"/>
      <c r="J158" s="651"/>
      <c r="K158" s="652"/>
      <c r="M158" s="662"/>
    </row>
    <row r="159" spans="7:13" s="637" customFormat="1">
      <c r="G159" s="651"/>
      <c r="H159" s="652"/>
      <c r="J159" s="651"/>
      <c r="K159" s="652"/>
      <c r="M159" s="662"/>
    </row>
    <row r="160" spans="7:13" s="637" customFormat="1">
      <c r="G160" s="651"/>
      <c r="H160" s="652"/>
      <c r="J160" s="651"/>
      <c r="K160" s="652"/>
      <c r="M160" s="662"/>
    </row>
    <row r="161" spans="7:13" s="637" customFormat="1">
      <c r="G161" s="651"/>
      <c r="H161" s="652"/>
      <c r="J161" s="651"/>
      <c r="K161" s="652"/>
      <c r="M161" s="662"/>
    </row>
    <row r="162" spans="7:13" s="637" customFormat="1">
      <c r="G162" s="651"/>
      <c r="H162" s="652"/>
      <c r="J162" s="651"/>
      <c r="K162" s="652"/>
      <c r="M162" s="662"/>
    </row>
    <row r="163" spans="7:13" s="637" customFormat="1">
      <c r="G163" s="651"/>
      <c r="H163" s="652"/>
      <c r="J163" s="651"/>
      <c r="K163" s="652"/>
      <c r="M163" s="662"/>
    </row>
    <row r="164" spans="7:13" s="637" customFormat="1">
      <c r="G164" s="651"/>
      <c r="H164" s="652"/>
      <c r="J164" s="651"/>
      <c r="K164" s="652"/>
      <c r="M164" s="662"/>
    </row>
    <row r="165" spans="7:13" s="637" customFormat="1">
      <c r="G165" s="651"/>
      <c r="H165" s="652"/>
      <c r="J165" s="651"/>
      <c r="K165" s="652"/>
      <c r="M165" s="662"/>
    </row>
    <row r="166" spans="7:13" s="637" customFormat="1">
      <c r="G166" s="651"/>
      <c r="H166" s="652"/>
      <c r="J166" s="651"/>
      <c r="K166" s="652"/>
      <c r="M166" s="662"/>
    </row>
    <row r="167" spans="7:13" s="637" customFormat="1">
      <c r="G167" s="651"/>
      <c r="H167" s="652"/>
      <c r="J167" s="651"/>
      <c r="K167" s="652"/>
      <c r="M167" s="662"/>
    </row>
    <row r="168" spans="7:13" s="637" customFormat="1">
      <c r="G168" s="651"/>
      <c r="H168" s="652"/>
      <c r="J168" s="651"/>
      <c r="K168" s="652"/>
      <c r="M168" s="662"/>
    </row>
    <row r="169" spans="7:13" s="637" customFormat="1">
      <c r="G169" s="651"/>
      <c r="H169" s="652"/>
      <c r="J169" s="651"/>
      <c r="K169" s="652"/>
      <c r="M169" s="662"/>
    </row>
    <row r="170" spans="7:13" s="637" customFormat="1">
      <c r="G170" s="651"/>
      <c r="H170" s="652"/>
      <c r="J170" s="651"/>
      <c r="K170" s="652"/>
      <c r="M170" s="662"/>
    </row>
    <row r="171" spans="7:13" s="637" customFormat="1">
      <c r="G171" s="651"/>
      <c r="H171" s="652"/>
      <c r="J171" s="651"/>
      <c r="K171" s="652"/>
      <c r="M171" s="662"/>
    </row>
    <row r="172" spans="7:13" s="637" customFormat="1">
      <c r="G172" s="651"/>
      <c r="H172" s="652"/>
      <c r="J172" s="651"/>
      <c r="K172" s="652"/>
      <c r="M172" s="662"/>
    </row>
    <row r="173" spans="7:13" s="637" customFormat="1">
      <c r="G173" s="651"/>
      <c r="H173" s="652"/>
      <c r="J173" s="651"/>
      <c r="K173" s="652"/>
      <c r="M173" s="662"/>
    </row>
    <row r="174" spans="7:13" s="637" customFormat="1">
      <c r="G174" s="651"/>
      <c r="H174" s="652"/>
      <c r="J174" s="651"/>
      <c r="K174" s="652"/>
      <c r="M174" s="662"/>
    </row>
    <row r="175" spans="7:13" s="637" customFormat="1">
      <c r="G175" s="651"/>
      <c r="H175" s="652"/>
      <c r="J175" s="651"/>
      <c r="K175" s="652"/>
      <c r="M175" s="662"/>
    </row>
    <row r="176" spans="7:13" s="637" customFormat="1">
      <c r="G176" s="651"/>
      <c r="H176" s="652"/>
      <c r="J176" s="651"/>
      <c r="K176" s="652"/>
      <c r="M176" s="662"/>
    </row>
    <row r="177" spans="7:13" s="637" customFormat="1">
      <c r="G177" s="651"/>
      <c r="H177" s="652"/>
      <c r="J177" s="651"/>
      <c r="K177" s="652"/>
      <c r="M177" s="662"/>
    </row>
    <row r="178" spans="7:13" s="637" customFormat="1">
      <c r="G178" s="651"/>
      <c r="H178" s="652"/>
      <c r="J178" s="651"/>
      <c r="K178" s="652"/>
      <c r="M178" s="662"/>
    </row>
    <row r="179" spans="7:13" s="637" customFormat="1">
      <c r="G179" s="651"/>
      <c r="H179" s="652"/>
      <c r="J179" s="651"/>
      <c r="K179" s="652"/>
      <c r="M179" s="662"/>
    </row>
    <row r="180" spans="7:13" s="637" customFormat="1">
      <c r="G180" s="651"/>
      <c r="H180" s="652"/>
      <c r="J180" s="651"/>
      <c r="K180" s="652"/>
      <c r="M180" s="662"/>
    </row>
    <row r="181" spans="7:13" s="637" customFormat="1">
      <c r="G181" s="651"/>
      <c r="H181" s="652"/>
      <c r="J181" s="651"/>
      <c r="K181" s="652"/>
      <c r="M181" s="662"/>
    </row>
    <row r="182" spans="7:13" s="637" customFormat="1">
      <c r="G182" s="651"/>
      <c r="H182" s="652"/>
      <c r="J182" s="651"/>
      <c r="K182" s="652"/>
      <c r="M182" s="662"/>
    </row>
    <row r="183" spans="7:13" s="637" customFormat="1">
      <c r="G183" s="651"/>
      <c r="H183" s="652"/>
      <c r="J183" s="651"/>
      <c r="K183" s="652"/>
      <c r="M183" s="662"/>
    </row>
    <row r="184" spans="7:13" s="637" customFormat="1">
      <c r="G184" s="651"/>
      <c r="H184" s="652"/>
      <c r="J184" s="651"/>
      <c r="K184" s="652"/>
      <c r="M184" s="662"/>
    </row>
    <row r="185" spans="7:13" s="637" customFormat="1">
      <c r="G185" s="651"/>
      <c r="H185" s="652"/>
      <c r="J185" s="651"/>
      <c r="K185" s="652"/>
      <c r="M185" s="662"/>
    </row>
    <row r="186" spans="7:13" s="637" customFormat="1">
      <c r="G186" s="651"/>
      <c r="H186" s="652"/>
      <c r="J186" s="651"/>
      <c r="K186" s="652"/>
      <c r="M186" s="662"/>
    </row>
    <row r="187" spans="7:13" s="637" customFormat="1">
      <c r="G187" s="651"/>
      <c r="H187" s="652"/>
      <c r="J187" s="651"/>
      <c r="K187" s="652"/>
      <c r="M187" s="662"/>
    </row>
    <row r="188" spans="7:13" s="637" customFormat="1">
      <c r="G188" s="651"/>
      <c r="H188" s="652"/>
      <c r="J188" s="651"/>
      <c r="K188" s="652"/>
      <c r="M188" s="662"/>
    </row>
    <row r="189" spans="7:13" s="637" customFormat="1">
      <c r="G189" s="651"/>
      <c r="H189" s="652"/>
      <c r="J189" s="651"/>
      <c r="K189" s="652"/>
      <c r="M189" s="662"/>
    </row>
    <row r="190" spans="7:13" s="637" customFormat="1">
      <c r="G190" s="651"/>
      <c r="H190" s="652"/>
      <c r="J190" s="651"/>
      <c r="K190" s="652"/>
      <c r="M190" s="662"/>
    </row>
    <row r="191" spans="7:13" s="637" customFormat="1">
      <c r="G191" s="651"/>
      <c r="H191" s="652"/>
      <c r="J191" s="651"/>
      <c r="K191" s="652"/>
      <c r="M191" s="662"/>
    </row>
    <row r="192" spans="7:13" s="637" customFormat="1">
      <c r="G192" s="651"/>
      <c r="H192" s="652"/>
      <c r="J192" s="651"/>
      <c r="K192" s="652"/>
      <c r="M192" s="662"/>
    </row>
    <row r="193" spans="7:13" s="637" customFormat="1">
      <c r="G193" s="651"/>
      <c r="H193" s="652"/>
      <c r="J193" s="651"/>
      <c r="K193" s="652"/>
      <c r="M193" s="662"/>
    </row>
    <row r="194" spans="7:13" s="637" customFormat="1">
      <c r="G194" s="651"/>
      <c r="H194" s="652"/>
      <c r="J194" s="651"/>
      <c r="K194" s="652"/>
      <c r="M194" s="662"/>
    </row>
    <row r="195" spans="7:13" s="637" customFormat="1">
      <c r="G195" s="651"/>
      <c r="H195" s="652"/>
      <c r="J195" s="651"/>
      <c r="K195" s="652"/>
      <c r="M195" s="662"/>
    </row>
    <row r="196" spans="7:13" s="637" customFormat="1">
      <c r="G196" s="651"/>
      <c r="H196" s="652"/>
      <c r="J196" s="651"/>
      <c r="K196" s="652"/>
      <c r="M196" s="662"/>
    </row>
    <row r="197" spans="7:13" s="637" customFormat="1">
      <c r="G197" s="651"/>
      <c r="H197" s="652"/>
      <c r="J197" s="651"/>
      <c r="K197" s="652"/>
      <c r="M197" s="662"/>
    </row>
    <row r="198" spans="7:13" s="637" customFormat="1">
      <c r="G198" s="651"/>
      <c r="H198" s="652"/>
      <c r="J198" s="651"/>
      <c r="K198" s="652"/>
      <c r="M198" s="662"/>
    </row>
    <row r="199" spans="7:13" s="637" customFormat="1">
      <c r="G199" s="651"/>
      <c r="H199" s="652"/>
      <c r="J199" s="651"/>
      <c r="K199" s="652"/>
      <c r="M199" s="662"/>
    </row>
    <row r="200" spans="7:13" s="637" customFormat="1">
      <c r="G200" s="651"/>
      <c r="H200" s="652"/>
      <c r="J200" s="651"/>
      <c r="K200" s="652"/>
      <c r="M200" s="662"/>
    </row>
    <row r="201" spans="7:13" s="637" customFormat="1">
      <c r="G201" s="651"/>
      <c r="H201" s="652"/>
      <c r="J201" s="651"/>
      <c r="K201" s="652"/>
      <c r="M201" s="662"/>
    </row>
    <row r="202" spans="7:13" s="637" customFormat="1">
      <c r="G202" s="651"/>
      <c r="H202" s="652"/>
      <c r="J202" s="651"/>
      <c r="K202" s="652"/>
      <c r="M202" s="662"/>
    </row>
    <row r="203" spans="7:13" s="637" customFormat="1">
      <c r="G203" s="651"/>
      <c r="H203" s="652"/>
      <c r="J203" s="651"/>
      <c r="K203" s="652"/>
      <c r="M203" s="662"/>
    </row>
    <row r="204" spans="7:13" s="637" customFormat="1">
      <c r="G204" s="651"/>
      <c r="H204" s="652"/>
      <c r="J204" s="651"/>
      <c r="K204" s="652"/>
      <c r="M204" s="662"/>
    </row>
    <row r="205" spans="7:13" s="637" customFormat="1">
      <c r="G205" s="651"/>
      <c r="H205" s="652"/>
      <c r="J205" s="651"/>
      <c r="K205" s="652"/>
      <c r="M205" s="662"/>
    </row>
    <row r="206" spans="7:13" s="637" customFormat="1">
      <c r="G206" s="651"/>
      <c r="H206" s="652"/>
      <c r="J206" s="651"/>
      <c r="K206" s="652"/>
      <c r="M206" s="662"/>
    </row>
    <row r="207" spans="7:13" s="637" customFormat="1">
      <c r="G207" s="651"/>
      <c r="H207" s="652"/>
      <c r="J207" s="651"/>
      <c r="K207" s="652"/>
      <c r="M207" s="662"/>
    </row>
    <row r="208" spans="7:13" s="637" customFormat="1">
      <c r="G208" s="651"/>
      <c r="H208" s="652"/>
      <c r="J208" s="651"/>
      <c r="K208" s="652"/>
      <c r="M208" s="662"/>
    </row>
    <row r="209" spans="7:13" s="637" customFormat="1">
      <c r="G209" s="651"/>
      <c r="H209" s="652"/>
      <c r="J209" s="651"/>
      <c r="K209" s="652"/>
      <c r="M209" s="662"/>
    </row>
    <row r="210" spans="7:13" s="637" customFormat="1">
      <c r="G210" s="651"/>
      <c r="H210" s="652"/>
      <c r="J210" s="651"/>
      <c r="K210" s="652"/>
      <c r="M210" s="662"/>
    </row>
    <row r="211" spans="7:13" s="637" customFormat="1">
      <c r="G211" s="651"/>
      <c r="H211" s="652"/>
      <c r="J211" s="651"/>
      <c r="K211" s="652"/>
      <c r="M211" s="662"/>
    </row>
    <row r="212" spans="7:13" s="637" customFormat="1">
      <c r="G212" s="651"/>
      <c r="H212" s="652"/>
      <c r="J212" s="651"/>
      <c r="K212" s="652"/>
      <c r="M212" s="662"/>
    </row>
    <row r="213" spans="7:13" s="637" customFormat="1">
      <c r="G213" s="651"/>
      <c r="H213" s="652"/>
      <c r="J213" s="651"/>
      <c r="K213" s="652"/>
      <c r="M213" s="662"/>
    </row>
    <row r="214" spans="7:13" s="637" customFormat="1">
      <c r="G214" s="651"/>
      <c r="H214" s="652"/>
      <c r="J214" s="651"/>
      <c r="K214" s="652"/>
      <c r="M214" s="662"/>
    </row>
    <row r="215" spans="7:13" s="637" customFormat="1">
      <c r="G215" s="651"/>
      <c r="H215" s="652"/>
      <c r="J215" s="651"/>
      <c r="K215" s="652"/>
      <c r="M215" s="662"/>
    </row>
    <row r="216" spans="7:13" s="637" customFormat="1">
      <c r="G216" s="651"/>
      <c r="H216" s="652"/>
      <c r="J216" s="651"/>
      <c r="K216" s="652"/>
      <c r="M216" s="662"/>
    </row>
    <row r="217" spans="7:13" s="637" customFormat="1">
      <c r="G217" s="651"/>
      <c r="H217" s="652"/>
      <c r="J217" s="651"/>
      <c r="K217" s="652"/>
      <c r="M217" s="662"/>
    </row>
    <row r="218" spans="7:13" s="637" customFormat="1">
      <c r="G218" s="651"/>
      <c r="H218" s="652"/>
      <c r="J218" s="651"/>
      <c r="K218" s="652"/>
      <c r="M218" s="662"/>
    </row>
    <row r="219" spans="7:13" s="637" customFormat="1">
      <c r="G219" s="651"/>
      <c r="H219" s="652"/>
      <c r="J219" s="651"/>
      <c r="K219" s="652"/>
      <c r="M219" s="662"/>
    </row>
    <row r="220" spans="7:13" s="637" customFormat="1">
      <c r="G220" s="651"/>
      <c r="H220" s="652"/>
      <c r="J220" s="651"/>
      <c r="K220" s="652"/>
      <c r="M220" s="662"/>
    </row>
    <row r="221" spans="7:13" s="637" customFormat="1">
      <c r="G221" s="651"/>
      <c r="H221" s="652"/>
      <c r="J221" s="651"/>
      <c r="K221" s="652"/>
      <c r="M221" s="662"/>
    </row>
    <row r="222" spans="7:13" s="637" customFormat="1">
      <c r="G222" s="651"/>
      <c r="H222" s="652"/>
      <c r="J222" s="651"/>
      <c r="K222" s="652"/>
      <c r="M222" s="662"/>
    </row>
    <row r="223" spans="7:13" s="637" customFormat="1">
      <c r="G223" s="651"/>
      <c r="H223" s="652"/>
      <c r="J223" s="651"/>
      <c r="K223" s="652"/>
      <c r="M223" s="662"/>
    </row>
    <row r="224" spans="7:13" s="637" customFormat="1">
      <c r="G224" s="651"/>
      <c r="H224" s="652"/>
      <c r="J224" s="651"/>
      <c r="K224" s="652"/>
      <c r="M224" s="662"/>
    </row>
    <row r="225" spans="7:13" s="637" customFormat="1">
      <c r="G225" s="651"/>
      <c r="H225" s="652"/>
      <c r="J225" s="651"/>
      <c r="K225" s="652"/>
      <c r="M225" s="662"/>
    </row>
    <row r="226" spans="7:13" s="637" customFormat="1">
      <c r="G226" s="651"/>
      <c r="H226" s="652"/>
      <c r="J226" s="651"/>
      <c r="K226" s="652"/>
      <c r="M226" s="662"/>
    </row>
    <row r="227" spans="7:13" s="637" customFormat="1">
      <c r="G227" s="651"/>
      <c r="H227" s="652"/>
      <c r="J227" s="651"/>
      <c r="K227" s="652"/>
      <c r="M227" s="662"/>
    </row>
    <row r="228" spans="7:13" s="637" customFormat="1">
      <c r="G228" s="651"/>
      <c r="H228" s="652"/>
      <c r="J228" s="651"/>
      <c r="K228" s="652"/>
      <c r="M228" s="662"/>
    </row>
    <row r="229" spans="7:13" s="637" customFormat="1">
      <c r="G229" s="651"/>
      <c r="H229" s="652"/>
      <c r="J229" s="651"/>
      <c r="K229" s="652"/>
      <c r="M229" s="662"/>
    </row>
    <row r="230" spans="7:13" s="637" customFormat="1">
      <c r="G230" s="651"/>
      <c r="H230" s="652"/>
      <c r="J230" s="651"/>
      <c r="K230" s="652"/>
      <c r="M230" s="662"/>
    </row>
    <row r="231" spans="7:13" s="637" customFormat="1">
      <c r="G231" s="651"/>
      <c r="H231" s="652"/>
      <c r="J231" s="651"/>
      <c r="K231" s="652"/>
      <c r="M231" s="662"/>
    </row>
    <row r="232" spans="7:13" s="637" customFormat="1">
      <c r="G232" s="651"/>
      <c r="H232" s="652"/>
      <c r="J232" s="651"/>
      <c r="K232" s="652"/>
      <c r="M232" s="662"/>
    </row>
    <row r="233" spans="7:13" s="637" customFormat="1">
      <c r="G233" s="651"/>
      <c r="H233" s="652"/>
      <c r="J233" s="651"/>
      <c r="K233" s="652"/>
      <c r="M233" s="662"/>
    </row>
    <row r="234" spans="7:13" s="637" customFormat="1">
      <c r="G234" s="651"/>
      <c r="H234" s="652"/>
      <c r="J234" s="651"/>
      <c r="K234" s="652"/>
      <c r="M234" s="662"/>
    </row>
    <row r="235" spans="7:13" s="637" customFormat="1">
      <c r="G235" s="651"/>
      <c r="H235" s="652"/>
      <c r="J235" s="651"/>
      <c r="K235" s="652"/>
      <c r="M235" s="662"/>
    </row>
    <row r="236" spans="7:13" s="637" customFormat="1">
      <c r="G236" s="651"/>
      <c r="H236" s="652"/>
      <c r="J236" s="651"/>
      <c r="K236" s="652"/>
      <c r="M236" s="662"/>
    </row>
    <row r="237" spans="7:13" s="637" customFormat="1">
      <c r="G237" s="651"/>
      <c r="H237" s="652"/>
      <c r="J237" s="651"/>
      <c r="K237" s="652"/>
      <c r="M237" s="662"/>
    </row>
    <row r="238" spans="7:13" s="637" customFormat="1">
      <c r="G238" s="651"/>
      <c r="H238" s="652"/>
      <c r="J238" s="651"/>
      <c r="K238" s="652"/>
      <c r="M238" s="662"/>
    </row>
    <row r="239" spans="7:13" s="637" customFormat="1">
      <c r="G239" s="651"/>
      <c r="H239" s="652"/>
      <c r="J239" s="651"/>
      <c r="K239" s="652"/>
      <c r="M239" s="662"/>
    </row>
    <row r="240" spans="7:13" s="637" customFormat="1">
      <c r="G240" s="651"/>
      <c r="H240" s="652"/>
      <c r="J240" s="651"/>
      <c r="K240" s="652"/>
      <c r="M240" s="662"/>
    </row>
    <row r="241" spans="7:13" s="637" customFormat="1">
      <c r="G241" s="651"/>
      <c r="H241" s="652"/>
      <c r="J241" s="651"/>
      <c r="K241" s="652"/>
      <c r="M241" s="662"/>
    </row>
    <row r="242" spans="7:13" s="637" customFormat="1">
      <c r="G242" s="651"/>
      <c r="H242" s="652"/>
      <c r="J242" s="651"/>
      <c r="K242" s="652"/>
      <c r="M242" s="662"/>
    </row>
    <row r="243" spans="7:13" s="637" customFormat="1">
      <c r="G243" s="651"/>
      <c r="H243" s="652"/>
      <c r="J243" s="651"/>
      <c r="K243" s="652"/>
      <c r="M243" s="662"/>
    </row>
    <row r="244" spans="7:13" s="637" customFormat="1">
      <c r="G244" s="651"/>
      <c r="H244" s="652"/>
      <c r="J244" s="651"/>
      <c r="K244" s="652"/>
      <c r="M244" s="662"/>
    </row>
    <row r="245" spans="7:13" s="637" customFormat="1">
      <c r="G245" s="651"/>
      <c r="H245" s="652"/>
      <c r="J245" s="651"/>
      <c r="K245" s="652"/>
      <c r="M245" s="662"/>
    </row>
    <row r="246" spans="7:13" s="637" customFormat="1">
      <c r="G246" s="651"/>
      <c r="H246" s="652"/>
      <c r="J246" s="651"/>
      <c r="K246" s="652"/>
      <c r="M246" s="662"/>
    </row>
    <row r="247" spans="7:13" s="637" customFormat="1">
      <c r="G247" s="651"/>
      <c r="H247" s="652"/>
      <c r="J247" s="651"/>
      <c r="K247" s="652"/>
      <c r="M247" s="662"/>
    </row>
    <row r="248" spans="7:13" s="637" customFormat="1">
      <c r="G248" s="651"/>
      <c r="H248" s="652"/>
      <c r="J248" s="651"/>
      <c r="K248" s="652"/>
      <c r="M248" s="662"/>
    </row>
    <row r="249" spans="7:13" s="637" customFormat="1">
      <c r="G249" s="651"/>
      <c r="H249" s="652"/>
      <c r="J249" s="651"/>
      <c r="K249" s="652"/>
      <c r="M249" s="662"/>
    </row>
    <row r="250" spans="7:13" s="637" customFormat="1">
      <c r="G250" s="651"/>
      <c r="H250" s="652"/>
      <c r="J250" s="651"/>
      <c r="K250" s="652"/>
      <c r="M250" s="662"/>
    </row>
    <row r="251" spans="7:13" s="637" customFormat="1">
      <c r="G251" s="651"/>
      <c r="H251" s="652"/>
      <c r="J251" s="651"/>
      <c r="K251" s="652"/>
      <c r="M251" s="662"/>
    </row>
    <row r="252" spans="7:13" s="637" customFormat="1">
      <c r="G252" s="651"/>
      <c r="H252" s="652"/>
      <c r="J252" s="651"/>
      <c r="K252" s="652"/>
      <c r="M252" s="662"/>
    </row>
    <row r="253" spans="7:13" s="637" customFormat="1">
      <c r="G253" s="651"/>
      <c r="H253" s="652"/>
      <c r="J253" s="651"/>
      <c r="K253" s="652"/>
      <c r="M253" s="662"/>
    </row>
    <row r="254" spans="7:13" s="637" customFormat="1">
      <c r="G254" s="651"/>
      <c r="H254" s="652"/>
      <c r="J254" s="651"/>
      <c r="K254" s="652"/>
      <c r="M254" s="662"/>
    </row>
    <row r="255" spans="7:13" s="637" customFormat="1">
      <c r="G255" s="651"/>
      <c r="H255" s="652"/>
      <c r="J255" s="651"/>
      <c r="K255" s="652"/>
      <c r="M255" s="662"/>
    </row>
    <row r="256" spans="7:13" s="637" customFormat="1">
      <c r="G256" s="651"/>
      <c r="H256" s="652"/>
      <c r="J256" s="651"/>
      <c r="K256" s="652"/>
      <c r="M256" s="662"/>
    </row>
    <row r="257" spans="7:13" s="637" customFormat="1">
      <c r="G257" s="651"/>
      <c r="H257" s="652"/>
      <c r="J257" s="651"/>
      <c r="K257" s="652"/>
      <c r="M257" s="662"/>
    </row>
    <row r="258" spans="7:13" s="637" customFormat="1">
      <c r="G258" s="651"/>
      <c r="H258" s="652"/>
      <c r="J258" s="651"/>
      <c r="K258" s="652"/>
      <c r="M258" s="662"/>
    </row>
    <row r="259" spans="7:13" s="637" customFormat="1">
      <c r="G259" s="651"/>
      <c r="H259" s="652"/>
      <c r="J259" s="651"/>
      <c r="K259" s="652"/>
      <c r="M259" s="662"/>
    </row>
    <row r="260" spans="7:13" s="637" customFormat="1">
      <c r="G260" s="651"/>
      <c r="H260" s="652"/>
      <c r="J260" s="651"/>
      <c r="K260" s="652"/>
      <c r="M260" s="662"/>
    </row>
    <row r="261" spans="7:13" s="637" customFormat="1">
      <c r="G261" s="651"/>
      <c r="H261" s="652"/>
      <c r="J261" s="651"/>
      <c r="K261" s="652"/>
      <c r="M261" s="662"/>
    </row>
    <row r="262" spans="7:13" s="637" customFormat="1">
      <c r="G262" s="651"/>
      <c r="H262" s="652"/>
      <c r="J262" s="651"/>
      <c r="K262" s="652"/>
      <c r="M262" s="662"/>
    </row>
    <row r="263" spans="7:13" s="637" customFormat="1">
      <c r="G263" s="651"/>
      <c r="H263" s="652"/>
      <c r="J263" s="651"/>
      <c r="K263" s="652"/>
      <c r="M263" s="662"/>
    </row>
    <row r="264" spans="7:13" s="637" customFormat="1">
      <c r="G264" s="651"/>
      <c r="H264" s="652"/>
      <c r="J264" s="651"/>
      <c r="K264" s="652"/>
      <c r="M264" s="662"/>
    </row>
    <row r="265" spans="7:13" s="637" customFormat="1">
      <c r="G265" s="651"/>
      <c r="H265" s="652"/>
      <c r="J265" s="651"/>
      <c r="K265" s="652"/>
      <c r="M265" s="662"/>
    </row>
    <row r="266" spans="7:13" s="637" customFormat="1">
      <c r="G266" s="651"/>
      <c r="H266" s="652"/>
      <c r="J266" s="651"/>
      <c r="K266" s="652"/>
      <c r="M266" s="662"/>
    </row>
    <row r="267" spans="7:13" s="637" customFormat="1">
      <c r="G267" s="651"/>
      <c r="H267" s="652"/>
      <c r="J267" s="651"/>
      <c r="K267" s="652"/>
      <c r="M267" s="662"/>
    </row>
    <row r="268" spans="7:13" s="637" customFormat="1">
      <c r="G268" s="651"/>
      <c r="H268" s="652"/>
      <c r="J268" s="651"/>
      <c r="K268" s="652"/>
      <c r="M268" s="662"/>
    </row>
    <row r="269" spans="7:13" s="637" customFormat="1">
      <c r="G269" s="651"/>
      <c r="H269" s="652"/>
      <c r="J269" s="651"/>
      <c r="K269" s="652"/>
      <c r="M269" s="662"/>
    </row>
    <row r="270" spans="7:13" s="637" customFormat="1">
      <c r="G270" s="651"/>
      <c r="H270" s="652"/>
      <c r="J270" s="651"/>
      <c r="K270" s="652"/>
      <c r="M270" s="662"/>
    </row>
    <row r="271" spans="7:13" s="637" customFormat="1">
      <c r="G271" s="651"/>
      <c r="H271" s="652"/>
      <c r="J271" s="651"/>
      <c r="K271" s="652"/>
      <c r="M271" s="662"/>
    </row>
    <row r="272" spans="7:13" s="637" customFormat="1">
      <c r="G272" s="651"/>
      <c r="H272" s="652"/>
      <c r="J272" s="651"/>
      <c r="K272" s="652"/>
      <c r="M272" s="662"/>
    </row>
    <row r="273" spans="7:13" s="637" customFormat="1">
      <c r="G273" s="651"/>
      <c r="H273" s="652"/>
      <c r="J273" s="651"/>
      <c r="K273" s="652"/>
      <c r="M273" s="662"/>
    </row>
    <row r="274" spans="7:13" s="637" customFormat="1">
      <c r="G274" s="651"/>
      <c r="H274" s="652"/>
      <c r="J274" s="651"/>
      <c r="K274" s="652"/>
      <c r="M274" s="662"/>
    </row>
    <row r="275" spans="7:13" s="637" customFormat="1">
      <c r="G275" s="651"/>
      <c r="H275" s="652"/>
      <c r="J275" s="651"/>
      <c r="K275" s="652"/>
      <c r="M275" s="662"/>
    </row>
    <row r="276" spans="7:13" s="637" customFormat="1">
      <c r="G276" s="651"/>
      <c r="H276" s="652"/>
      <c r="J276" s="651"/>
      <c r="K276" s="652"/>
      <c r="M276" s="662"/>
    </row>
    <row r="277" spans="7:13" s="637" customFormat="1">
      <c r="G277" s="651"/>
      <c r="H277" s="652"/>
      <c r="J277" s="651"/>
      <c r="K277" s="652"/>
      <c r="M277" s="662"/>
    </row>
    <row r="278" spans="7:13" s="637" customFormat="1">
      <c r="G278" s="651"/>
      <c r="H278" s="652"/>
      <c r="J278" s="651"/>
      <c r="K278" s="652"/>
      <c r="M278" s="662"/>
    </row>
    <row r="279" spans="7:13" s="637" customFormat="1">
      <c r="G279" s="651"/>
      <c r="H279" s="652"/>
      <c r="J279" s="651"/>
      <c r="K279" s="652"/>
      <c r="M279" s="662"/>
    </row>
    <row r="280" spans="7:13" s="637" customFormat="1">
      <c r="G280" s="651"/>
      <c r="H280" s="652"/>
      <c r="J280" s="651"/>
      <c r="K280" s="652"/>
      <c r="M280" s="662"/>
    </row>
    <row r="281" spans="7:13" s="637" customFormat="1">
      <c r="G281" s="651"/>
      <c r="H281" s="652"/>
      <c r="J281" s="651"/>
      <c r="K281" s="652"/>
      <c r="M281" s="662"/>
    </row>
    <row r="282" spans="7:13" s="637" customFormat="1">
      <c r="G282" s="651"/>
      <c r="H282" s="652"/>
      <c r="J282" s="651"/>
      <c r="K282" s="652"/>
      <c r="M282" s="662"/>
    </row>
    <row r="283" spans="7:13" s="637" customFormat="1">
      <c r="G283" s="651"/>
      <c r="H283" s="652"/>
      <c r="J283" s="651"/>
      <c r="K283" s="652"/>
      <c r="M283" s="662"/>
    </row>
    <row r="284" spans="7:13" s="637" customFormat="1">
      <c r="G284" s="651"/>
      <c r="H284" s="652"/>
      <c r="J284" s="651"/>
      <c r="K284" s="652"/>
      <c r="M284" s="662"/>
    </row>
    <row r="285" spans="7:13" s="637" customFormat="1">
      <c r="G285" s="651"/>
      <c r="H285" s="652"/>
      <c r="J285" s="651"/>
      <c r="K285" s="652"/>
      <c r="M285" s="662"/>
    </row>
    <row r="286" spans="7:13" s="637" customFormat="1">
      <c r="G286" s="651"/>
      <c r="H286" s="652"/>
      <c r="J286" s="651"/>
      <c r="K286" s="652"/>
      <c r="M286" s="662"/>
    </row>
    <row r="287" spans="7:13" s="637" customFormat="1">
      <c r="G287" s="651"/>
      <c r="H287" s="652"/>
      <c r="J287" s="651"/>
      <c r="K287" s="652"/>
      <c r="M287" s="662"/>
    </row>
    <row r="288" spans="7:13" s="637" customFormat="1">
      <c r="G288" s="651"/>
      <c r="H288" s="652"/>
      <c r="J288" s="651"/>
      <c r="K288" s="652"/>
      <c r="M288" s="662"/>
    </row>
    <row r="289" spans="7:13" s="637" customFormat="1">
      <c r="G289" s="651"/>
      <c r="H289" s="652"/>
      <c r="J289" s="651"/>
      <c r="K289" s="652"/>
      <c r="M289" s="662"/>
    </row>
    <row r="290" spans="7:13" s="637" customFormat="1">
      <c r="G290" s="651"/>
      <c r="H290" s="652"/>
      <c r="J290" s="651"/>
      <c r="K290" s="652"/>
      <c r="M290" s="662"/>
    </row>
    <row r="291" spans="7:13" s="637" customFormat="1">
      <c r="G291" s="651"/>
      <c r="H291" s="652"/>
      <c r="J291" s="651"/>
      <c r="K291" s="652"/>
      <c r="M291" s="662"/>
    </row>
    <row r="292" spans="7:13" s="637" customFormat="1">
      <c r="G292" s="651"/>
      <c r="H292" s="652"/>
      <c r="J292" s="651"/>
      <c r="K292" s="652"/>
      <c r="M292" s="662"/>
    </row>
    <row r="293" spans="7:13" s="637" customFormat="1">
      <c r="G293" s="651"/>
      <c r="H293" s="652"/>
      <c r="J293" s="651"/>
      <c r="K293" s="652"/>
      <c r="M293" s="662"/>
    </row>
    <row r="294" spans="7:13" s="637" customFormat="1">
      <c r="G294" s="651"/>
      <c r="H294" s="652"/>
      <c r="J294" s="651"/>
      <c r="K294" s="652"/>
      <c r="M294" s="662"/>
    </row>
    <row r="295" spans="7:13" s="637" customFormat="1">
      <c r="G295" s="651"/>
      <c r="H295" s="652"/>
      <c r="J295" s="651"/>
      <c r="K295" s="652"/>
      <c r="M295" s="662"/>
    </row>
    <row r="296" spans="7:13" s="637" customFormat="1">
      <c r="G296" s="651"/>
      <c r="H296" s="652"/>
      <c r="J296" s="651"/>
      <c r="K296" s="652"/>
      <c r="M296" s="662"/>
    </row>
    <row r="297" spans="7:13" s="637" customFormat="1">
      <c r="G297" s="651"/>
      <c r="H297" s="652"/>
      <c r="J297" s="651"/>
      <c r="K297" s="652"/>
      <c r="M297" s="662"/>
    </row>
    <row r="298" spans="7:13" s="637" customFormat="1">
      <c r="G298" s="651"/>
      <c r="H298" s="652"/>
      <c r="J298" s="651"/>
      <c r="K298" s="652"/>
      <c r="M298" s="662"/>
    </row>
    <row r="299" spans="7:13" s="637" customFormat="1">
      <c r="G299" s="651"/>
      <c r="H299" s="652"/>
      <c r="J299" s="651"/>
      <c r="K299" s="652"/>
      <c r="M299" s="662"/>
    </row>
    <row r="300" spans="7:13" s="637" customFormat="1">
      <c r="G300" s="651"/>
      <c r="H300" s="652"/>
      <c r="J300" s="651"/>
      <c r="K300" s="652"/>
      <c r="M300" s="662"/>
    </row>
    <row r="301" spans="7:13" s="637" customFormat="1">
      <c r="G301" s="651"/>
      <c r="H301" s="652"/>
      <c r="J301" s="651"/>
      <c r="K301" s="652"/>
      <c r="M301" s="662"/>
    </row>
    <row r="302" spans="7:13" s="637" customFormat="1">
      <c r="G302" s="651"/>
      <c r="H302" s="652"/>
      <c r="J302" s="651"/>
      <c r="K302" s="652"/>
      <c r="M302" s="662"/>
    </row>
    <row r="303" spans="7:13" s="637" customFormat="1">
      <c r="G303" s="651"/>
      <c r="H303" s="652"/>
      <c r="J303" s="651"/>
      <c r="K303" s="652"/>
      <c r="M303" s="662"/>
    </row>
    <row r="304" spans="7:13" s="637" customFormat="1">
      <c r="G304" s="651"/>
      <c r="H304" s="652"/>
      <c r="J304" s="651"/>
      <c r="K304" s="652"/>
      <c r="M304" s="662"/>
    </row>
    <row r="305" spans="7:13" s="637" customFormat="1">
      <c r="G305" s="651"/>
      <c r="H305" s="652"/>
      <c r="J305" s="651"/>
      <c r="K305" s="652"/>
      <c r="M305" s="662"/>
    </row>
    <row r="306" spans="7:13" s="637" customFormat="1">
      <c r="G306" s="651"/>
      <c r="H306" s="652"/>
      <c r="J306" s="651"/>
      <c r="K306" s="652"/>
      <c r="M306" s="662"/>
    </row>
    <row r="307" spans="7:13" s="637" customFormat="1">
      <c r="G307" s="651"/>
      <c r="H307" s="652"/>
      <c r="J307" s="651"/>
      <c r="K307" s="652"/>
      <c r="M307" s="662"/>
    </row>
    <row r="308" spans="7:13" s="637" customFormat="1">
      <c r="G308" s="651"/>
      <c r="H308" s="652"/>
      <c r="J308" s="651"/>
      <c r="K308" s="652"/>
      <c r="M308" s="662"/>
    </row>
    <row r="309" spans="7:13" s="637" customFormat="1">
      <c r="G309" s="651"/>
      <c r="H309" s="652"/>
      <c r="J309" s="651"/>
      <c r="K309" s="652"/>
      <c r="M309" s="662"/>
    </row>
    <row r="310" spans="7:13" s="637" customFormat="1">
      <c r="G310" s="651"/>
      <c r="H310" s="652"/>
      <c r="J310" s="651"/>
      <c r="K310" s="652"/>
      <c r="M310" s="662"/>
    </row>
    <row r="311" spans="7:13" s="637" customFormat="1">
      <c r="G311" s="651"/>
      <c r="H311" s="652"/>
      <c r="J311" s="651"/>
      <c r="K311" s="652"/>
      <c r="M311" s="662"/>
    </row>
    <row r="312" spans="7:13" s="637" customFormat="1">
      <c r="G312" s="651"/>
      <c r="H312" s="652"/>
      <c r="J312" s="651"/>
      <c r="K312" s="652"/>
      <c r="M312" s="662"/>
    </row>
    <row r="313" spans="7:13" s="637" customFormat="1">
      <c r="G313" s="651"/>
      <c r="H313" s="652"/>
      <c r="J313" s="651"/>
      <c r="K313" s="652"/>
      <c r="M313" s="662"/>
    </row>
    <row r="314" spans="7:13" s="637" customFormat="1">
      <c r="G314" s="651"/>
      <c r="H314" s="652"/>
      <c r="J314" s="651"/>
      <c r="K314" s="652"/>
      <c r="M314" s="662"/>
    </row>
    <row r="315" spans="7:13" s="637" customFormat="1">
      <c r="G315" s="651"/>
      <c r="H315" s="652"/>
      <c r="J315" s="651"/>
      <c r="K315" s="652"/>
      <c r="M315" s="662"/>
    </row>
    <row r="316" spans="7:13" s="637" customFormat="1">
      <c r="G316" s="651"/>
      <c r="H316" s="652"/>
      <c r="J316" s="651"/>
      <c r="K316" s="652"/>
      <c r="M316" s="662"/>
    </row>
    <row r="317" spans="7:13" s="637" customFormat="1">
      <c r="G317" s="651"/>
      <c r="H317" s="652"/>
      <c r="J317" s="651"/>
      <c r="K317" s="652"/>
      <c r="M317" s="662"/>
    </row>
    <row r="318" spans="7:13" s="637" customFormat="1">
      <c r="G318" s="651"/>
      <c r="H318" s="652"/>
      <c r="J318" s="651"/>
      <c r="K318" s="652"/>
      <c r="M318" s="662"/>
    </row>
    <row r="319" spans="7:13" s="637" customFormat="1">
      <c r="G319" s="651"/>
      <c r="H319" s="652"/>
      <c r="J319" s="651"/>
      <c r="K319" s="652"/>
      <c r="M319" s="662"/>
    </row>
    <row r="320" spans="7:13" s="637" customFormat="1">
      <c r="G320" s="651"/>
      <c r="H320" s="652"/>
      <c r="J320" s="651"/>
      <c r="K320" s="652"/>
      <c r="M320" s="662"/>
    </row>
    <row r="321" spans="7:13" s="637" customFormat="1">
      <c r="G321" s="651"/>
      <c r="H321" s="652"/>
      <c r="J321" s="651"/>
      <c r="K321" s="652"/>
      <c r="M321" s="662"/>
    </row>
    <row r="322" spans="7:13" s="637" customFormat="1">
      <c r="G322" s="651"/>
      <c r="H322" s="652"/>
      <c r="J322" s="651"/>
      <c r="K322" s="652"/>
      <c r="M322" s="662"/>
    </row>
    <row r="323" spans="7:13" s="637" customFormat="1">
      <c r="G323" s="651"/>
      <c r="H323" s="652"/>
      <c r="J323" s="651"/>
      <c r="K323" s="652"/>
      <c r="M323" s="662"/>
    </row>
    <row r="324" spans="7:13" s="637" customFormat="1">
      <c r="G324" s="651"/>
      <c r="H324" s="652"/>
      <c r="J324" s="651"/>
      <c r="K324" s="652"/>
      <c r="M324" s="662"/>
    </row>
    <row r="325" spans="7:13" s="637" customFormat="1">
      <c r="G325" s="651"/>
      <c r="H325" s="652"/>
      <c r="J325" s="651"/>
      <c r="K325" s="652"/>
      <c r="M325" s="662"/>
    </row>
    <row r="326" spans="7:13" s="637" customFormat="1">
      <c r="G326" s="651"/>
      <c r="H326" s="652"/>
      <c r="J326" s="651"/>
      <c r="K326" s="652"/>
      <c r="M326" s="662"/>
    </row>
    <row r="327" spans="7:13" s="637" customFormat="1">
      <c r="G327" s="651"/>
      <c r="H327" s="652"/>
      <c r="J327" s="651"/>
      <c r="K327" s="652"/>
      <c r="M327" s="662"/>
    </row>
    <row r="328" spans="7:13" s="637" customFormat="1">
      <c r="G328" s="651"/>
      <c r="H328" s="652"/>
      <c r="J328" s="651"/>
      <c r="K328" s="652"/>
      <c r="M328" s="662"/>
    </row>
    <row r="329" spans="7:13" s="637" customFormat="1">
      <c r="G329" s="651"/>
      <c r="H329" s="652"/>
      <c r="J329" s="651"/>
      <c r="K329" s="652"/>
      <c r="M329" s="662"/>
    </row>
    <row r="330" spans="7:13" s="637" customFormat="1">
      <c r="G330" s="651"/>
      <c r="H330" s="652"/>
      <c r="J330" s="651"/>
      <c r="K330" s="652"/>
      <c r="M330" s="662"/>
    </row>
    <row r="331" spans="7:13" s="637" customFormat="1">
      <c r="G331" s="651"/>
      <c r="H331" s="652"/>
      <c r="J331" s="651"/>
      <c r="K331" s="652"/>
      <c r="M331" s="662"/>
    </row>
    <row r="332" spans="7:13" s="637" customFormat="1">
      <c r="G332" s="651"/>
      <c r="H332" s="652"/>
      <c r="J332" s="651"/>
      <c r="K332" s="652"/>
      <c r="M332" s="662"/>
    </row>
    <row r="333" spans="7:13" s="637" customFormat="1">
      <c r="G333" s="651"/>
      <c r="H333" s="652"/>
      <c r="J333" s="651"/>
      <c r="K333" s="652"/>
      <c r="M333" s="662"/>
    </row>
    <row r="334" spans="7:13" s="637" customFormat="1">
      <c r="G334" s="651"/>
      <c r="H334" s="652"/>
      <c r="J334" s="651"/>
      <c r="K334" s="652"/>
      <c r="M334" s="662"/>
    </row>
    <row r="335" spans="7:13" s="637" customFormat="1">
      <c r="G335" s="651"/>
      <c r="H335" s="652"/>
      <c r="J335" s="651"/>
      <c r="K335" s="652"/>
      <c r="M335" s="662"/>
    </row>
    <row r="336" spans="7:13" s="637" customFormat="1">
      <c r="G336" s="651"/>
      <c r="H336" s="652"/>
      <c r="J336" s="651"/>
      <c r="K336" s="652"/>
      <c r="M336" s="662"/>
    </row>
    <row r="337" spans="7:13" s="637" customFormat="1">
      <c r="G337" s="651"/>
      <c r="H337" s="652"/>
      <c r="J337" s="651"/>
      <c r="K337" s="652"/>
      <c r="M337" s="662"/>
    </row>
    <row r="338" spans="7:13" s="637" customFormat="1">
      <c r="G338" s="651"/>
      <c r="H338" s="652"/>
      <c r="J338" s="651"/>
      <c r="K338" s="652"/>
      <c r="M338" s="662"/>
    </row>
    <row r="339" spans="7:13" s="637" customFormat="1">
      <c r="G339" s="651"/>
      <c r="H339" s="652"/>
      <c r="J339" s="651"/>
      <c r="K339" s="652"/>
      <c r="M339" s="662"/>
    </row>
    <row r="340" spans="7:13" s="637" customFormat="1">
      <c r="G340" s="651"/>
      <c r="H340" s="652"/>
      <c r="J340" s="651"/>
      <c r="K340" s="652"/>
      <c r="M340" s="662"/>
    </row>
    <row r="341" spans="7:13" s="637" customFormat="1">
      <c r="G341" s="651"/>
      <c r="H341" s="652"/>
      <c r="J341" s="651"/>
      <c r="K341" s="652"/>
      <c r="M341" s="662"/>
    </row>
    <row r="342" spans="7:13" s="637" customFormat="1">
      <c r="G342" s="651"/>
      <c r="H342" s="652"/>
      <c r="J342" s="651"/>
      <c r="K342" s="652"/>
      <c r="M342" s="662"/>
    </row>
    <row r="343" spans="7:13" s="637" customFormat="1">
      <c r="G343" s="651"/>
      <c r="H343" s="652"/>
      <c r="J343" s="651"/>
      <c r="K343" s="652"/>
      <c r="M343" s="662"/>
    </row>
    <row r="344" spans="7:13" s="637" customFormat="1">
      <c r="G344" s="651"/>
      <c r="H344" s="652"/>
      <c r="J344" s="651"/>
      <c r="K344" s="652"/>
      <c r="M344" s="662"/>
    </row>
    <row r="345" spans="7:13" s="637" customFormat="1">
      <c r="G345" s="651"/>
      <c r="H345" s="652"/>
      <c r="J345" s="651"/>
      <c r="K345" s="652"/>
      <c r="M345" s="662"/>
    </row>
    <row r="346" spans="7:13" s="637" customFormat="1">
      <c r="G346" s="651"/>
      <c r="H346" s="652"/>
      <c r="J346" s="651"/>
      <c r="K346" s="652"/>
      <c r="M346" s="662"/>
    </row>
    <row r="347" spans="7:13" s="637" customFormat="1">
      <c r="G347" s="651"/>
      <c r="H347" s="652"/>
      <c r="J347" s="651"/>
      <c r="K347" s="652"/>
      <c r="M347" s="662"/>
    </row>
    <row r="348" spans="7:13" s="637" customFormat="1">
      <c r="G348" s="651"/>
      <c r="H348" s="652"/>
      <c r="J348" s="651"/>
      <c r="K348" s="652"/>
      <c r="M348" s="662"/>
    </row>
    <row r="349" spans="7:13" s="637" customFormat="1">
      <c r="G349" s="651"/>
      <c r="H349" s="652"/>
      <c r="J349" s="651"/>
      <c r="K349" s="652"/>
      <c r="M349" s="662"/>
    </row>
    <row r="350" spans="7:13" s="637" customFormat="1">
      <c r="G350" s="651"/>
      <c r="H350" s="652"/>
      <c r="J350" s="651"/>
      <c r="K350" s="652"/>
      <c r="M350" s="662"/>
    </row>
    <row r="351" spans="7:13" s="637" customFormat="1">
      <c r="G351" s="651"/>
      <c r="H351" s="652"/>
      <c r="J351" s="651"/>
      <c r="K351" s="652"/>
      <c r="M351" s="662"/>
    </row>
    <row r="352" spans="7:13" s="637" customFormat="1">
      <c r="G352" s="651"/>
      <c r="H352" s="652"/>
      <c r="J352" s="651"/>
      <c r="K352" s="652"/>
      <c r="M352" s="662"/>
    </row>
    <row r="353" spans="7:13" s="637" customFormat="1">
      <c r="G353" s="651"/>
      <c r="H353" s="652"/>
      <c r="J353" s="651"/>
      <c r="K353" s="652"/>
      <c r="M353" s="662"/>
    </row>
    <row r="354" spans="7:13" s="637" customFormat="1">
      <c r="G354" s="651"/>
      <c r="H354" s="652"/>
      <c r="J354" s="651"/>
      <c r="K354" s="652"/>
      <c r="M354" s="662"/>
    </row>
    <row r="355" spans="7:13" s="637" customFormat="1">
      <c r="G355" s="651"/>
      <c r="H355" s="652"/>
      <c r="J355" s="651"/>
      <c r="K355" s="652"/>
      <c r="M355" s="662"/>
    </row>
    <row r="356" spans="7:13" s="637" customFormat="1">
      <c r="G356" s="651"/>
      <c r="H356" s="652"/>
      <c r="J356" s="651"/>
      <c r="K356" s="652"/>
      <c r="M356" s="662"/>
    </row>
    <row r="357" spans="7:13" s="637" customFormat="1">
      <c r="G357" s="651"/>
      <c r="H357" s="652"/>
      <c r="J357" s="651"/>
      <c r="K357" s="652"/>
      <c r="M357" s="662"/>
    </row>
    <row r="358" spans="7:13" s="637" customFormat="1">
      <c r="G358" s="651"/>
      <c r="H358" s="652"/>
      <c r="J358" s="651"/>
      <c r="K358" s="652"/>
      <c r="M358" s="662"/>
    </row>
    <row r="359" spans="7:13" s="637" customFormat="1">
      <c r="G359" s="651"/>
      <c r="H359" s="652"/>
      <c r="J359" s="651"/>
      <c r="K359" s="652"/>
      <c r="M359" s="662"/>
    </row>
    <row r="360" spans="7:13" s="637" customFormat="1">
      <c r="G360" s="651"/>
      <c r="H360" s="652"/>
      <c r="J360" s="651"/>
      <c r="K360" s="652"/>
      <c r="M360" s="662"/>
    </row>
    <row r="361" spans="7:13" s="637" customFormat="1">
      <c r="G361" s="651"/>
      <c r="H361" s="652"/>
      <c r="J361" s="651"/>
      <c r="K361" s="652"/>
      <c r="M361" s="662"/>
    </row>
    <row r="362" spans="7:13" s="637" customFormat="1">
      <c r="G362" s="651"/>
      <c r="H362" s="652"/>
      <c r="J362" s="651"/>
      <c r="K362" s="652"/>
      <c r="M362" s="662"/>
    </row>
    <row r="363" spans="7:13" s="637" customFormat="1">
      <c r="G363" s="651"/>
      <c r="H363" s="652"/>
      <c r="J363" s="651"/>
      <c r="K363" s="652"/>
      <c r="M363" s="662"/>
    </row>
    <row r="364" spans="7:13" s="637" customFormat="1">
      <c r="G364" s="651"/>
      <c r="H364" s="652"/>
      <c r="J364" s="651"/>
      <c r="K364" s="652"/>
      <c r="M364" s="662"/>
    </row>
    <row r="365" spans="7:13" s="637" customFormat="1">
      <c r="G365" s="651"/>
      <c r="H365" s="652"/>
      <c r="J365" s="651"/>
      <c r="K365" s="652"/>
      <c r="M365" s="662"/>
    </row>
    <row r="366" spans="7:13" s="637" customFormat="1">
      <c r="G366" s="651"/>
      <c r="H366" s="652"/>
      <c r="J366" s="651"/>
      <c r="K366" s="652"/>
      <c r="M366" s="662"/>
    </row>
    <row r="367" spans="7:13" s="637" customFormat="1">
      <c r="G367" s="651"/>
      <c r="H367" s="652"/>
      <c r="J367" s="651"/>
      <c r="K367" s="652"/>
      <c r="M367" s="662"/>
    </row>
    <row r="368" spans="7:13" s="637" customFormat="1">
      <c r="G368" s="651"/>
      <c r="H368" s="652"/>
      <c r="J368" s="651"/>
      <c r="K368" s="652"/>
      <c r="M368" s="662"/>
    </row>
    <row r="369" spans="7:13" s="637" customFormat="1">
      <c r="G369" s="651"/>
      <c r="H369" s="652"/>
      <c r="J369" s="651"/>
      <c r="K369" s="652"/>
      <c r="M369" s="662"/>
    </row>
    <row r="370" spans="7:13" s="637" customFormat="1">
      <c r="G370" s="651"/>
      <c r="H370" s="652"/>
      <c r="J370" s="651"/>
      <c r="K370" s="652"/>
      <c r="M370" s="662"/>
    </row>
    <row r="371" spans="7:13" s="637" customFormat="1">
      <c r="G371" s="651"/>
      <c r="H371" s="652"/>
      <c r="J371" s="651"/>
      <c r="K371" s="652"/>
      <c r="M371" s="662"/>
    </row>
    <row r="372" spans="7:13" s="637" customFormat="1">
      <c r="G372" s="651"/>
      <c r="H372" s="652"/>
      <c r="J372" s="651"/>
      <c r="K372" s="652"/>
      <c r="M372" s="662"/>
    </row>
    <row r="373" spans="7:13" s="637" customFormat="1">
      <c r="G373" s="651"/>
      <c r="H373" s="652"/>
      <c r="J373" s="651"/>
      <c r="K373" s="652"/>
      <c r="M373" s="662"/>
    </row>
    <row r="374" spans="7:13" s="637" customFormat="1">
      <c r="G374" s="651"/>
      <c r="H374" s="652"/>
      <c r="J374" s="651"/>
      <c r="K374" s="652"/>
      <c r="M374" s="662"/>
    </row>
    <row r="375" spans="7:13" s="637" customFormat="1">
      <c r="G375" s="651"/>
      <c r="H375" s="652"/>
      <c r="J375" s="651"/>
      <c r="K375" s="652"/>
      <c r="M375" s="662"/>
    </row>
    <row r="376" spans="7:13" s="637" customFormat="1">
      <c r="G376" s="651"/>
      <c r="H376" s="652"/>
      <c r="J376" s="651"/>
      <c r="K376" s="652"/>
      <c r="M376" s="662"/>
    </row>
    <row r="377" spans="7:13" s="637" customFormat="1">
      <c r="G377" s="651"/>
      <c r="H377" s="652"/>
      <c r="J377" s="651"/>
      <c r="K377" s="652"/>
      <c r="M377" s="662"/>
    </row>
    <row r="378" spans="7:13" s="637" customFormat="1">
      <c r="G378" s="651"/>
      <c r="H378" s="652"/>
      <c r="J378" s="651"/>
      <c r="K378" s="652"/>
      <c r="M378" s="662"/>
    </row>
    <row r="379" spans="7:13" s="637" customFormat="1">
      <c r="G379" s="651"/>
      <c r="H379" s="652"/>
      <c r="J379" s="651"/>
      <c r="K379" s="652"/>
      <c r="M379" s="662"/>
    </row>
    <row r="380" spans="7:13" s="637" customFormat="1">
      <c r="G380" s="651"/>
      <c r="H380" s="652"/>
      <c r="J380" s="651"/>
      <c r="K380" s="652"/>
      <c r="M380" s="662"/>
    </row>
    <row r="381" spans="7:13" s="637" customFormat="1">
      <c r="G381" s="651"/>
      <c r="H381" s="652"/>
      <c r="J381" s="651"/>
      <c r="K381" s="652"/>
      <c r="M381" s="662"/>
    </row>
    <row r="382" spans="7:13" s="637" customFormat="1">
      <c r="G382" s="651"/>
      <c r="H382" s="652"/>
      <c r="J382" s="651"/>
      <c r="K382" s="652"/>
      <c r="M382" s="662"/>
    </row>
    <row r="383" spans="7:13" s="637" customFormat="1">
      <c r="G383" s="651"/>
      <c r="H383" s="652"/>
      <c r="J383" s="651"/>
      <c r="K383" s="652"/>
      <c r="M383" s="662"/>
    </row>
    <row r="384" spans="7:13" s="637" customFormat="1">
      <c r="G384" s="651"/>
      <c r="H384" s="652"/>
      <c r="J384" s="651"/>
      <c r="K384" s="652"/>
      <c r="M384" s="662"/>
    </row>
    <row r="385" spans="7:13" s="637" customFormat="1">
      <c r="G385" s="651"/>
      <c r="H385" s="652"/>
      <c r="J385" s="651"/>
      <c r="K385" s="652"/>
      <c r="M385" s="662"/>
    </row>
    <row r="386" spans="7:13" s="637" customFormat="1">
      <c r="G386" s="651"/>
      <c r="H386" s="652"/>
      <c r="J386" s="651"/>
      <c r="K386" s="652"/>
      <c r="M386" s="662"/>
    </row>
    <row r="387" spans="7:13" s="637" customFormat="1">
      <c r="G387" s="651"/>
      <c r="H387" s="652"/>
      <c r="J387" s="651"/>
      <c r="K387" s="652"/>
      <c r="M387" s="662"/>
    </row>
    <row r="388" spans="7:13" s="637" customFormat="1">
      <c r="G388" s="651"/>
      <c r="H388" s="652"/>
      <c r="J388" s="651"/>
      <c r="K388" s="652"/>
      <c r="M388" s="662"/>
    </row>
    <row r="389" spans="7:13" s="637" customFormat="1">
      <c r="G389" s="651"/>
      <c r="H389" s="652"/>
      <c r="J389" s="651"/>
      <c r="K389" s="652"/>
      <c r="M389" s="662"/>
    </row>
    <row r="390" spans="7:13" s="637" customFormat="1">
      <c r="G390" s="651"/>
      <c r="H390" s="652"/>
      <c r="J390" s="651"/>
      <c r="K390" s="652"/>
      <c r="M390" s="662"/>
    </row>
    <row r="391" spans="7:13" s="637" customFormat="1">
      <c r="G391" s="651"/>
      <c r="H391" s="652"/>
      <c r="J391" s="651"/>
      <c r="K391" s="652"/>
      <c r="M391" s="662"/>
    </row>
    <row r="392" spans="7:13" s="637" customFormat="1">
      <c r="G392" s="651"/>
      <c r="H392" s="652"/>
      <c r="J392" s="651"/>
      <c r="K392" s="652"/>
      <c r="M392" s="662"/>
    </row>
    <row r="393" spans="7:13" s="637" customFormat="1">
      <c r="G393" s="651"/>
      <c r="H393" s="652"/>
      <c r="J393" s="651"/>
      <c r="K393" s="652"/>
      <c r="M393" s="662"/>
    </row>
    <row r="394" spans="7:13" s="637" customFormat="1">
      <c r="G394" s="651"/>
      <c r="H394" s="652"/>
      <c r="J394" s="651"/>
      <c r="K394" s="652"/>
      <c r="M394" s="662"/>
    </row>
    <row r="395" spans="7:13" s="637" customFormat="1">
      <c r="G395" s="651"/>
      <c r="H395" s="652"/>
      <c r="J395" s="651"/>
      <c r="K395" s="652"/>
      <c r="M395" s="662"/>
    </row>
    <row r="396" spans="7:13" s="637" customFormat="1">
      <c r="G396" s="651"/>
      <c r="H396" s="652"/>
      <c r="J396" s="651"/>
      <c r="K396" s="652"/>
      <c r="M396" s="662"/>
    </row>
    <row r="397" spans="7:13" s="637" customFormat="1">
      <c r="G397" s="651"/>
      <c r="H397" s="652"/>
      <c r="J397" s="651"/>
      <c r="K397" s="652"/>
      <c r="M397" s="662"/>
    </row>
    <row r="398" spans="7:13" s="637" customFormat="1">
      <c r="G398" s="651"/>
      <c r="H398" s="652"/>
      <c r="J398" s="651"/>
      <c r="K398" s="652"/>
      <c r="M398" s="662"/>
    </row>
    <row r="399" spans="7:13" s="637" customFormat="1">
      <c r="G399" s="651"/>
      <c r="H399" s="652"/>
      <c r="J399" s="651"/>
      <c r="K399" s="652"/>
      <c r="M399" s="662"/>
    </row>
    <row r="400" spans="7:13" s="637" customFormat="1">
      <c r="G400" s="651"/>
      <c r="H400" s="652"/>
      <c r="J400" s="651"/>
      <c r="K400" s="652"/>
      <c r="M400" s="662"/>
    </row>
    <row r="401" spans="7:13" s="637" customFormat="1">
      <c r="G401" s="651"/>
      <c r="H401" s="652"/>
      <c r="J401" s="651"/>
      <c r="K401" s="652"/>
      <c r="M401" s="662"/>
    </row>
    <row r="402" spans="7:13" s="637" customFormat="1">
      <c r="G402" s="651"/>
      <c r="H402" s="652"/>
      <c r="J402" s="651"/>
      <c r="K402" s="652"/>
      <c r="M402" s="662"/>
    </row>
  </sheetData>
  <autoFilter ref="A3:I42">
    <filterColumn colId="2">
      <filters>
        <filter val="Уссурийский городской округ"/>
      </filters>
    </filterColumn>
  </autoFilter>
  <mergeCells count="46">
    <mergeCell ref="A1:K1"/>
    <mergeCell ref="A2:K2"/>
    <mergeCell ref="F3:H3"/>
    <mergeCell ref="J3:K3"/>
    <mergeCell ref="A3:A4"/>
    <mergeCell ref="C3:C4"/>
    <mergeCell ref="E3:E4"/>
    <mergeCell ref="I3:I4"/>
    <mergeCell ref="A29:A31"/>
    <mergeCell ref="A32:A33"/>
    <mergeCell ref="B3:B4"/>
    <mergeCell ref="B5:B7"/>
    <mergeCell ref="B8:B9"/>
    <mergeCell ref="B11:B12"/>
    <mergeCell ref="B14:B17"/>
    <mergeCell ref="B19:B20"/>
    <mergeCell ref="B21:B22"/>
    <mergeCell ref="B24:B26"/>
    <mergeCell ref="B29:B31"/>
    <mergeCell ref="B32:B33"/>
    <mergeCell ref="A5:A7"/>
    <mergeCell ref="A8:A9"/>
    <mergeCell ref="A11:A12"/>
    <mergeCell ref="A14:A17"/>
    <mergeCell ref="C19:C20"/>
    <mergeCell ref="A21:A22"/>
    <mergeCell ref="A24:A26"/>
    <mergeCell ref="A19:A20"/>
    <mergeCell ref="C21:C22"/>
    <mergeCell ref="C24:C26"/>
    <mergeCell ref="C29:C31"/>
    <mergeCell ref="C32:C33"/>
    <mergeCell ref="D3:D4"/>
    <mergeCell ref="D6:D7"/>
    <mergeCell ref="D8:D9"/>
    <mergeCell ref="D11:D12"/>
    <mergeCell ref="D14:D17"/>
    <mergeCell ref="D19:D20"/>
    <mergeCell ref="D21:D22"/>
    <mergeCell ref="D24:D26"/>
    <mergeCell ref="D29:D31"/>
    <mergeCell ref="D32:D33"/>
    <mergeCell ref="C5:C7"/>
    <mergeCell ref="C8:C9"/>
    <mergeCell ref="C11:C12"/>
    <mergeCell ref="C14:C17"/>
  </mergeCells>
  <pageMargins left="3.9370078740157501E-2" right="3.9370078740157501E-2" top="0.15748031496063" bottom="0.15748031496063" header="0.118110236220472" footer="0.118110236220472"/>
  <pageSetup paperSize="9" scale="54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9" zoomScale="40" zoomScaleNormal="40" zoomScaleSheetLayoutView="30" workbookViewId="0">
      <selection activeCell="L13" sqref="L13"/>
    </sheetView>
  </sheetViews>
  <sheetFormatPr defaultColWidth="9.33203125" defaultRowHeight="25.2"/>
  <cols>
    <col min="1" max="1" width="11.77734375" style="605" customWidth="1"/>
    <col min="2" max="2" width="36.109375" style="605" customWidth="1"/>
    <col min="3" max="3" width="36.33203125" style="605" customWidth="1"/>
    <col min="4" max="4" width="68.6640625" style="605" customWidth="1"/>
    <col min="5" max="5" width="40" style="605" customWidth="1"/>
    <col min="6" max="6" width="35" style="605" hidden="1" customWidth="1"/>
    <col min="7" max="7" width="34.6640625" style="605" hidden="1" customWidth="1"/>
    <col min="8" max="8" width="33.44140625" style="605" hidden="1" customWidth="1"/>
    <col min="9" max="9" width="38.109375" style="605" hidden="1" customWidth="1"/>
    <col min="10" max="10" width="45.33203125" style="606" customWidth="1"/>
    <col min="11" max="11" width="35.6640625" style="605" customWidth="1"/>
    <col min="12" max="12" width="36.44140625" style="605" customWidth="1"/>
    <col min="13" max="16384" width="9.33203125" style="605"/>
  </cols>
  <sheetData>
    <row r="1" spans="1:12" hidden="1">
      <c r="J1" s="605"/>
    </row>
    <row r="2" spans="1:12" ht="51.75" hidden="1" customHeight="1">
      <c r="C2" s="607"/>
      <c r="D2" s="608" t="s">
        <v>0</v>
      </c>
      <c r="E2" s="621"/>
      <c r="H2" s="622"/>
      <c r="I2" s="622"/>
      <c r="J2" s="605"/>
    </row>
    <row r="3" spans="1:12" ht="31.5" hidden="1" customHeight="1">
      <c r="C3" s="609"/>
      <c r="D3" s="608" t="s">
        <v>1</v>
      </c>
      <c r="E3" s="621"/>
      <c r="J3" s="605"/>
    </row>
    <row r="4" spans="1:12" ht="20.25" hidden="1" customHeight="1">
      <c r="C4" s="610"/>
      <c r="D4" s="611" t="s">
        <v>2</v>
      </c>
      <c r="E4" s="623"/>
      <c r="F4" s="624"/>
      <c r="G4" s="624"/>
      <c r="H4" s="622"/>
      <c r="I4" s="622"/>
      <c r="J4" s="605"/>
    </row>
    <row r="5" spans="1:12" ht="20.25" hidden="1" customHeight="1">
      <c r="C5" s="612"/>
      <c r="D5" s="613" t="s">
        <v>3</v>
      </c>
      <c r="E5" s="625"/>
      <c r="J5" s="605"/>
    </row>
    <row r="6" spans="1:12" ht="22.5" hidden="1" customHeight="1">
      <c r="C6" s="614"/>
      <c r="D6" s="615" t="s">
        <v>4</v>
      </c>
      <c r="E6" s="621"/>
      <c r="J6" s="605"/>
    </row>
    <row r="7" spans="1:12" ht="22.5" hidden="1" customHeight="1">
      <c r="C7" s="616"/>
      <c r="D7" s="617" t="s">
        <v>5</v>
      </c>
      <c r="E7" s="626"/>
      <c r="J7" s="605"/>
    </row>
    <row r="8" spans="1:12" hidden="1">
      <c r="C8" s="750" t="s">
        <v>6</v>
      </c>
      <c r="D8" s="750"/>
      <c r="E8" s="604"/>
      <c r="J8" s="605"/>
    </row>
    <row r="9" spans="1:12" ht="73.2" customHeight="1">
      <c r="A9" s="751" t="s">
        <v>186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</row>
    <row r="10" spans="1:12" customFormat="1" ht="78" customHeight="1">
      <c r="A10" s="747" t="s">
        <v>187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</row>
    <row r="11" spans="1:12" s="604" customFormat="1" ht="109.5" customHeight="1">
      <c r="A11" s="727" t="s">
        <v>8</v>
      </c>
      <c r="B11" s="748" t="s">
        <v>124</v>
      </c>
      <c r="C11" s="727" t="s">
        <v>10</v>
      </c>
      <c r="D11" s="727" t="s">
        <v>11</v>
      </c>
      <c r="E11" s="727" t="s">
        <v>126</v>
      </c>
      <c r="F11" s="727">
        <v>2022</v>
      </c>
      <c r="G11" s="727"/>
      <c r="H11" s="727"/>
      <c r="I11" s="727"/>
      <c r="J11" s="745" t="s">
        <v>14</v>
      </c>
      <c r="K11" s="727" t="s">
        <v>15</v>
      </c>
      <c r="L11" s="727"/>
    </row>
    <row r="12" spans="1:12" s="604" customFormat="1" ht="96.75" customHeight="1">
      <c r="A12" s="727"/>
      <c r="B12" s="749"/>
      <c r="C12" s="727"/>
      <c r="D12" s="727"/>
      <c r="E12" s="727"/>
      <c r="F12" s="618" t="s">
        <v>6</v>
      </c>
      <c r="G12" s="618" t="s">
        <v>16</v>
      </c>
      <c r="H12" s="618" t="s">
        <v>17</v>
      </c>
      <c r="I12" s="618" t="s">
        <v>188</v>
      </c>
      <c r="J12" s="746"/>
      <c r="K12" s="618" t="s">
        <v>18</v>
      </c>
      <c r="L12" s="631" t="s">
        <v>128</v>
      </c>
    </row>
    <row r="13" spans="1:12" ht="289.5" customHeight="1">
      <c r="A13" s="619">
        <v>1</v>
      </c>
      <c r="B13" s="619" t="s">
        <v>189</v>
      </c>
      <c r="C13" s="620" t="s">
        <v>190</v>
      </c>
      <c r="D13" s="620" t="s">
        <v>191</v>
      </c>
      <c r="E13" s="627">
        <v>1962128.48</v>
      </c>
      <c r="F13" s="627">
        <v>1962128.48</v>
      </c>
      <c r="G13" s="627">
        <v>1922885.91</v>
      </c>
      <c r="H13" s="627">
        <v>39242.57</v>
      </c>
      <c r="I13" s="627">
        <v>392.43</v>
      </c>
      <c r="J13" s="620"/>
      <c r="K13" s="620" t="s">
        <v>192</v>
      </c>
      <c r="L13" s="620" t="s">
        <v>192</v>
      </c>
    </row>
    <row r="14" spans="1:12" ht="198.75" customHeight="1">
      <c r="A14" s="619">
        <v>2</v>
      </c>
      <c r="B14" s="619" t="s">
        <v>189</v>
      </c>
      <c r="C14" s="620" t="s">
        <v>160</v>
      </c>
      <c r="D14" s="620" t="s">
        <v>193</v>
      </c>
      <c r="E14" s="627">
        <v>1539454.89</v>
      </c>
      <c r="F14" s="627">
        <v>1539454.89</v>
      </c>
      <c r="G14" s="627">
        <v>1508665.79</v>
      </c>
      <c r="H14" s="627">
        <v>30789.1</v>
      </c>
      <c r="I14" s="627">
        <v>307.89</v>
      </c>
      <c r="J14" s="620" t="s">
        <v>194</v>
      </c>
      <c r="K14" s="620" t="s">
        <v>192</v>
      </c>
      <c r="L14" s="620" t="s">
        <v>192</v>
      </c>
    </row>
    <row r="15" spans="1:12" ht="186.75" customHeight="1">
      <c r="A15" s="619">
        <v>3</v>
      </c>
      <c r="B15" s="619" t="s">
        <v>189</v>
      </c>
      <c r="C15" s="620" t="s">
        <v>195</v>
      </c>
      <c r="D15" s="620" t="s">
        <v>196</v>
      </c>
      <c r="E15" s="627">
        <v>1348276.27</v>
      </c>
      <c r="F15" s="627">
        <v>1348276.27</v>
      </c>
      <c r="G15" s="627">
        <v>1321310.74</v>
      </c>
      <c r="H15" s="627">
        <v>26965.53</v>
      </c>
      <c r="I15" s="627">
        <v>808.97</v>
      </c>
      <c r="J15" s="620"/>
      <c r="K15" s="620" t="s">
        <v>192</v>
      </c>
      <c r="L15" s="620" t="s">
        <v>192</v>
      </c>
    </row>
    <row r="16" spans="1:12" ht="213.75" customHeight="1">
      <c r="A16" s="619">
        <v>4</v>
      </c>
      <c r="B16" s="619" t="s">
        <v>189</v>
      </c>
      <c r="C16" s="620" t="s">
        <v>162</v>
      </c>
      <c r="D16" s="620" t="s">
        <v>197</v>
      </c>
      <c r="E16" s="627">
        <v>4032852.52</v>
      </c>
      <c r="F16" s="627">
        <v>4032852.52</v>
      </c>
      <c r="G16" s="627">
        <v>3952195.47</v>
      </c>
      <c r="H16" s="627">
        <v>80657.05</v>
      </c>
      <c r="I16" s="627">
        <v>2419.71</v>
      </c>
      <c r="J16" s="620"/>
      <c r="K16" s="620" t="s">
        <v>192</v>
      </c>
      <c r="L16" s="620" t="s">
        <v>192</v>
      </c>
    </row>
    <row r="17" spans="1:12" ht="203.25" customHeight="1">
      <c r="A17" s="619">
        <v>5</v>
      </c>
      <c r="B17" s="619" t="s">
        <v>189</v>
      </c>
      <c r="C17" s="620" t="s">
        <v>198</v>
      </c>
      <c r="D17" s="620" t="s">
        <v>199</v>
      </c>
      <c r="E17" s="627">
        <v>768718.3</v>
      </c>
      <c r="F17" s="627">
        <v>768718.3</v>
      </c>
      <c r="G17" s="627">
        <v>753343.93</v>
      </c>
      <c r="H17" s="627">
        <v>15374.37</v>
      </c>
      <c r="I17" s="627">
        <v>461.23</v>
      </c>
      <c r="J17" s="620"/>
      <c r="K17" s="620" t="s">
        <v>192</v>
      </c>
      <c r="L17" s="620" t="s">
        <v>192</v>
      </c>
    </row>
    <row r="18" spans="1:12" ht="195.75" customHeight="1">
      <c r="A18" s="619">
        <v>6</v>
      </c>
      <c r="B18" s="619" t="s">
        <v>189</v>
      </c>
      <c r="C18" s="620" t="s">
        <v>143</v>
      </c>
      <c r="D18" s="620" t="s">
        <v>200</v>
      </c>
      <c r="E18" s="627">
        <v>2193801.16</v>
      </c>
      <c r="F18" s="627">
        <v>2193801.16</v>
      </c>
      <c r="G18" s="627">
        <v>2149925.14</v>
      </c>
      <c r="H18" s="627">
        <v>43876.02</v>
      </c>
      <c r="I18" s="627">
        <v>1316.28</v>
      </c>
      <c r="J18" s="620" t="s">
        <v>201</v>
      </c>
      <c r="K18" s="620" t="s">
        <v>192</v>
      </c>
      <c r="L18" s="620" t="s">
        <v>192</v>
      </c>
    </row>
    <row r="19" spans="1:12" ht="185.25" customHeight="1">
      <c r="A19" s="619">
        <v>7</v>
      </c>
      <c r="B19" s="619" t="s">
        <v>189</v>
      </c>
      <c r="C19" s="620" t="s">
        <v>202</v>
      </c>
      <c r="D19" s="620" t="s">
        <v>203</v>
      </c>
      <c r="E19" s="627">
        <v>1212797.48</v>
      </c>
      <c r="F19" s="627">
        <v>1212797.48</v>
      </c>
      <c r="G19" s="627">
        <v>1188541.53</v>
      </c>
      <c r="H19" s="627">
        <v>24255.95</v>
      </c>
      <c r="I19" s="627">
        <v>242.56</v>
      </c>
      <c r="J19" s="620"/>
      <c r="K19" s="620" t="s">
        <v>192</v>
      </c>
      <c r="L19" s="620" t="s">
        <v>192</v>
      </c>
    </row>
    <row r="20" spans="1:12" ht="204.75" customHeight="1">
      <c r="A20" s="619">
        <v>8</v>
      </c>
      <c r="B20" s="619" t="s">
        <v>189</v>
      </c>
      <c r="C20" s="620" t="s">
        <v>204</v>
      </c>
      <c r="D20" s="620" t="s">
        <v>205</v>
      </c>
      <c r="E20" s="627">
        <v>2462265.4</v>
      </c>
      <c r="F20" s="627">
        <v>2462265.4</v>
      </c>
      <c r="G20" s="627">
        <v>2413020.1</v>
      </c>
      <c r="H20" s="627">
        <v>49245.3</v>
      </c>
      <c r="I20" s="627">
        <v>492.45</v>
      </c>
      <c r="J20" s="620"/>
      <c r="K20" s="620" t="s">
        <v>192</v>
      </c>
      <c r="L20" s="620" t="s">
        <v>192</v>
      </c>
    </row>
    <row r="21" spans="1:12" ht="192.75" customHeight="1">
      <c r="A21" s="619">
        <v>9</v>
      </c>
      <c r="B21" s="619" t="s">
        <v>189</v>
      </c>
      <c r="C21" s="620" t="s">
        <v>206</v>
      </c>
      <c r="D21" s="620" t="s">
        <v>207</v>
      </c>
      <c r="E21" s="627">
        <v>2909990</v>
      </c>
      <c r="F21" s="627">
        <f>G21+H21+I21</f>
        <v>2909990</v>
      </c>
      <c r="G21" s="627">
        <v>1667521</v>
      </c>
      <c r="H21" s="627">
        <v>34032.04</v>
      </c>
      <c r="I21" s="627">
        <v>1208436.96</v>
      </c>
      <c r="J21" s="620"/>
      <c r="K21" s="620" t="s">
        <v>192</v>
      </c>
      <c r="L21" s="620" t="s">
        <v>192</v>
      </c>
    </row>
    <row r="22" spans="1:12" ht="212.25" customHeight="1">
      <c r="A22" s="620">
        <v>10</v>
      </c>
      <c r="B22" s="619" t="s">
        <v>189</v>
      </c>
      <c r="C22" s="620" t="s">
        <v>206</v>
      </c>
      <c r="D22" s="620" t="s">
        <v>208</v>
      </c>
      <c r="E22" s="627">
        <v>2542740.3199999998</v>
      </c>
      <c r="F22" s="627">
        <f>G22+H22+I22</f>
        <v>2542740.3200000003</v>
      </c>
      <c r="G22" s="627">
        <v>2490390.39</v>
      </c>
      <c r="H22" s="627">
        <v>50824.29</v>
      </c>
      <c r="I22" s="627">
        <v>1525.64</v>
      </c>
      <c r="J22" s="632"/>
      <c r="K22" s="620" t="s">
        <v>192</v>
      </c>
      <c r="L22" s="620" t="s">
        <v>192</v>
      </c>
    </row>
    <row r="24" spans="1:12" ht="75" customHeight="1">
      <c r="A24" s="747" t="s">
        <v>209</v>
      </c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</row>
    <row r="25" spans="1:12" ht="142.19999999999999" customHeight="1">
      <c r="A25" s="620">
        <v>1</v>
      </c>
      <c r="B25" s="620" t="s">
        <v>210</v>
      </c>
      <c r="C25" s="620" t="s">
        <v>135</v>
      </c>
      <c r="D25" s="693" t="s">
        <v>211</v>
      </c>
      <c r="E25" s="628"/>
      <c r="F25" s="629">
        <v>760722.94</v>
      </c>
      <c r="G25" s="629">
        <v>405855.1</v>
      </c>
      <c r="H25" s="629" t="s">
        <v>212</v>
      </c>
      <c r="I25" s="620" t="s">
        <v>213</v>
      </c>
      <c r="J25" s="633" t="s">
        <v>214</v>
      </c>
      <c r="K25" s="634">
        <v>44926</v>
      </c>
      <c r="L25" s="634">
        <v>44920</v>
      </c>
    </row>
    <row r="26" spans="1:12" ht="138" customHeight="1">
      <c r="A26" s="620">
        <v>2</v>
      </c>
      <c r="B26" s="620" t="s">
        <v>210</v>
      </c>
      <c r="C26" s="620" t="s">
        <v>215</v>
      </c>
      <c r="D26" s="693" t="s">
        <v>216</v>
      </c>
      <c r="E26" s="628"/>
      <c r="F26" s="630">
        <v>0</v>
      </c>
      <c r="G26" s="630">
        <v>0</v>
      </c>
      <c r="H26" s="630">
        <v>0</v>
      </c>
      <c r="I26" s="620" t="s">
        <v>217</v>
      </c>
      <c r="J26" s="635" t="s">
        <v>218</v>
      </c>
      <c r="K26" s="634">
        <v>44561</v>
      </c>
      <c r="L26" s="636" t="s">
        <v>219</v>
      </c>
    </row>
    <row r="27" spans="1:12" ht="115.95" customHeight="1">
      <c r="A27" s="620">
        <v>3</v>
      </c>
      <c r="B27" s="620" t="s">
        <v>210</v>
      </c>
      <c r="C27" s="620" t="s">
        <v>220</v>
      </c>
      <c r="D27" s="693" t="s">
        <v>221</v>
      </c>
      <c r="E27" s="628"/>
      <c r="F27" s="620">
        <v>144.68071429</v>
      </c>
      <c r="G27" s="620">
        <v>141.78710000000001</v>
      </c>
      <c r="H27" s="620">
        <f>F27-G27</f>
        <v>2.8936142899999879</v>
      </c>
      <c r="I27" s="620" t="s">
        <v>217</v>
      </c>
      <c r="J27" s="620"/>
      <c r="K27" s="634">
        <v>44926</v>
      </c>
      <c r="L27" s="634">
        <v>44920</v>
      </c>
    </row>
  </sheetData>
  <mergeCells count="12">
    <mergeCell ref="C8:D8"/>
    <mergeCell ref="A9:L9"/>
    <mergeCell ref="A10:L10"/>
    <mergeCell ref="F11:I11"/>
    <mergeCell ref="K11:L11"/>
    <mergeCell ref="A24:L24"/>
    <mergeCell ref="A11:A12"/>
    <mergeCell ref="B11:B12"/>
    <mergeCell ref="C11:C12"/>
    <mergeCell ref="D11:D12"/>
    <mergeCell ref="E11:E12"/>
    <mergeCell ref="J11:J12"/>
  </mergeCells>
  <pageMargins left="0.196850393700787" right="0.196850393700787" top="7.8740157480315001E-2" bottom="0.196850393700787" header="0.118110236220472" footer="0.118110236220472"/>
  <pageSetup paperSize="9" scale="51" fitToHeight="0" orientation="landscape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4"/>
  <sheetViews>
    <sheetView view="pageBreakPreview" topLeftCell="A37" zoomScale="60" zoomScaleNormal="60" workbookViewId="0">
      <selection activeCell="F47" sqref="F47"/>
    </sheetView>
  </sheetViews>
  <sheetFormatPr defaultColWidth="9.109375" defaultRowHeight="13.8"/>
  <cols>
    <col min="1" max="1" width="5.77734375" style="555" customWidth="1"/>
    <col min="2" max="2" width="26.33203125" style="556" customWidth="1"/>
    <col min="3" max="3" width="51.33203125" style="557" customWidth="1"/>
    <col min="4" max="6" width="48.77734375" style="558" customWidth="1"/>
    <col min="7" max="10" width="23.109375" style="558" customWidth="1"/>
    <col min="11" max="11" width="41.6640625" style="555" customWidth="1"/>
    <col min="12" max="12" width="9.109375" style="558" customWidth="1"/>
    <col min="13" max="16384" width="9.109375" style="558"/>
  </cols>
  <sheetData>
    <row r="1" spans="1:11" s="554" customFormat="1" ht="26.25" customHeight="1">
      <c r="A1" s="767" t="s">
        <v>222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</row>
    <row r="2" spans="1:11" s="554" customFormat="1" ht="0.75" customHeight="1">
      <c r="A2" s="559"/>
      <c r="B2" s="560"/>
      <c r="C2" s="561"/>
      <c r="K2" s="559"/>
    </row>
    <row r="3" spans="1:11" s="554" customFormat="1" ht="91.5" customHeight="1">
      <c r="A3" s="562" t="s">
        <v>223</v>
      </c>
      <c r="B3" s="562" t="s">
        <v>224</v>
      </c>
      <c r="C3" s="562" t="s">
        <v>225</v>
      </c>
      <c r="D3" s="563" t="s">
        <v>226</v>
      </c>
      <c r="E3" s="573" t="s">
        <v>227</v>
      </c>
      <c r="F3" s="573" t="s">
        <v>228</v>
      </c>
      <c r="G3" s="574" t="s">
        <v>229</v>
      </c>
      <c r="H3" s="574" t="s">
        <v>16</v>
      </c>
      <c r="I3" s="574" t="s">
        <v>17</v>
      </c>
      <c r="J3" s="574" t="s">
        <v>188</v>
      </c>
      <c r="K3" s="586" t="s">
        <v>230</v>
      </c>
    </row>
    <row r="4" spans="1:11" ht="25.5" customHeight="1">
      <c r="A4" s="564">
        <v>1</v>
      </c>
      <c r="B4" s="564">
        <v>2</v>
      </c>
      <c r="C4" s="564">
        <v>3</v>
      </c>
      <c r="D4" s="565">
        <v>4</v>
      </c>
      <c r="E4" s="565">
        <v>5</v>
      </c>
      <c r="F4" s="565">
        <v>7</v>
      </c>
      <c r="G4" s="575">
        <v>8</v>
      </c>
      <c r="H4" s="575">
        <v>9</v>
      </c>
      <c r="I4" s="575">
        <v>10</v>
      </c>
      <c r="J4" s="575">
        <v>11</v>
      </c>
      <c r="K4" s="587">
        <v>12</v>
      </c>
    </row>
    <row r="5" spans="1:11" s="707" customFormat="1" ht="46.8">
      <c r="A5" s="699">
        <v>1</v>
      </c>
      <c r="B5" s="755" t="s">
        <v>130</v>
      </c>
      <c r="C5" s="700" t="s">
        <v>231</v>
      </c>
      <c r="D5" s="701" t="s">
        <v>232</v>
      </c>
      <c r="E5" s="702" t="s">
        <v>233</v>
      </c>
      <c r="F5" s="703">
        <v>44804</v>
      </c>
      <c r="G5" s="704">
        <f>H5+I5+J5+K5</f>
        <v>17510046.93</v>
      </c>
      <c r="H5" s="705">
        <v>17074046.761443</v>
      </c>
      <c r="I5" s="705">
        <v>348449.933907</v>
      </c>
      <c r="J5" s="705">
        <v>87550.234649999999</v>
      </c>
      <c r="K5" s="706"/>
    </row>
    <row r="6" spans="1:11" s="707" customFormat="1" ht="31.2">
      <c r="A6" s="768">
        <v>2</v>
      </c>
      <c r="B6" s="755"/>
      <c r="C6" s="755" t="s">
        <v>234</v>
      </c>
      <c r="D6" s="701" t="s">
        <v>235</v>
      </c>
      <c r="E6" s="702" t="s">
        <v>236</v>
      </c>
      <c r="F6" s="703">
        <v>44772</v>
      </c>
      <c r="G6" s="704">
        <f t="shared" ref="G6:G48" si="0">H6+I6+J6+K6</f>
        <v>3946010.26</v>
      </c>
      <c r="H6" s="705">
        <v>3847754.61</v>
      </c>
      <c r="I6" s="705">
        <v>78525.600000000006</v>
      </c>
      <c r="J6" s="705">
        <v>19730.05</v>
      </c>
      <c r="K6" s="706"/>
    </row>
    <row r="7" spans="1:11" s="707" customFormat="1" ht="46.8">
      <c r="A7" s="768"/>
      <c r="B7" s="755"/>
      <c r="C7" s="755"/>
      <c r="D7" s="701" t="s">
        <v>237</v>
      </c>
      <c r="E7" s="702" t="s">
        <v>238</v>
      </c>
      <c r="F7" s="703">
        <v>44804</v>
      </c>
      <c r="G7" s="704">
        <f t="shared" si="0"/>
        <v>3596354.4600000004</v>
      </c>
      <c r="H7" s="705">
        <v>3506805.24</v>
      </c>
      <c r="I7" s="705">
        <v>71567.45</v>
      </c>
      <c r="J7" s="705">
        <v>17981.77</v>
      </c>
      <c r="K7" s="706"/>
    </row>
    <row r="8" spans="1:11" ht="31.2">
      <c r="A8" s="566">
        <v>3</v>
      </c>
      <c r="B8" s="764" t="s">
        <v>174</v>
      </c>
      <c r="C8" s="567" t="s">
        <v>239</v>
      </c>
      <c r="D8" s="568" t="s">
        <v>240</v>
      </c>
      <c r="E8" s="576" t="s">
        <v>241</v>
      </c>
      <c r="F8" s="577">
        <v>44753</v>
      </c>
      <c r="G8" s="578">
        <f t="shared" si="0"/>
        <v>18449424</v>
      </c>
      <c r="H8" s="579">
        <v>17988188.399999999</v>
      </c>
      <c r="I8" s="579">
        <v>368988.48</v>
      </c>
      <c r="J8" s="579">
        <v>92247.12</v>
      </c>
      <c r="K8" s="588"/>
    </row>
    <row r="9" spans="1:11" ht="46.8">
      <c r="A9" s="566">
        <v>4</v>
      </c>
      <c r="B9" s="764"/>
      <c r="C9" s="567" t="s">
        <v>242</v>
      </c>
      <c r="D9" s="568" t="s">
        <v>243</v>
      </c>
      <c r="E9" s="576" t="s">
        <v>244</v>
      </c>
      <c r="F9" s="577">
        <v>44793</v>
      </c>
      <c r="G9" s="578">
        <f t="shared" si="0"/>
        <v>15927370.16</v>
      </c>
      <c r="H9" s="579">
        <v>15529185.91</v>
      </c>
      <c r="I9" s="579">
        <v>318547.40000000002</v>
      </c>
      <c r="J9" s="579">
        <v>79636.850000000006</v>
      </c>
      <c r="K9" s="588"/>
    </row>
    <row r="10" spans="1:11" ht="31.2">
      <c r="A10" s="769">
        <v>5</v>
      </c>
      <c r="B10" s="764" t="s">
        <v>245</v>
      </c>
      <c r="C10" s="756" t="s">
        <v>246</v>
      </c>
      <c r="D10" s="568" t="s">
        <v>247</v>
      </c>
      <c r="E10" s="576" t="s">
        <v>248</v>
      </c>
      <c r="F10" s="577">
        <v>44442</v>
      </c>
      <c r="G10" s="578">
        <f t="shared" si="0"/>
        <v>500000</v>
      </c>
      <c r="H10" s="579"/>
      <c r="I10" s="579"/>
      <c r="J10" s="579">
        <v>500000</v>
      </c>
      <c r="K10" s="588"/>
    </row>
    <row r="11" spans="1:11" ht="31.2">
      <c r="A11" s="769"/>
      <c r="B11" s="764"/>
      <c r="C11" s="756"/>
      <c r="D11" s="568" t="s">
        <v>247</v>
      </c>
      <c r="E11" s="576" t="s">
        <v>249</v>
      </c>
      <c r="F11" s="577">
        <v>44442</v>
      </c>
      <c r="G11" s="578">
        <f t="shared" si="0"/>
        <v>500000</v>
      </c>
      <c r="H11" s="579"/>
      <c r="I11" s="579"/>
      <c r="J11" s="579">
        <v>500000</v>
      </c>
      <c r="K11" s="588"/>
    </row>
    <row r="12" spans="1:11" ht="18">
      <c r="A12" s="769"/>
      <c r="B12" s="764"/>
      <c r="C12" s="756"/>
      <c r="D12" s="568" t="s">
        <v>250</v>
      </c>
      <c r="E12" s="576" t="s">
        <v>251</v>
      </c>
      <c r="F12" s="577">
        <v>44550</v>
      </c>
      <c r="G12" s="578">
        <f t="shared" si="0"/>
        <v>598000</v>
      </c>
      <c r="H12" s="579"/>
      <c r="I12" s="579"/>
      <c r="J12" s="579">
        <v>598000</v>
      </c>
      <c r="K12" s="588"/>
    </row>
    <row r="13" spans="1:11" ht="18">
      <c r="A13" s="769"/>
      <c r="B13" s="764"/>
      <c r="C13" s="756"/>
      <c r="D13" s="568" t="s">
        <v>250</v>
      </c>
      <c r="E13" s="576" t="s">
        <v>252</v>
      </c>
      <c r="F13" s="577">
        <v>44550</v>
      </c>
      <c r="G13" s="578">
        <f t="shared" si="0"/>
        <v>597500</v>
      </c>
      <c r="H13" s="579"/>
      <c r="I13" s="579"/>
      <c r="J13" s="579">
        <v>597500</v>
      </c>
      <c r="K13" s="588"/>
    </row>
    <row r="14" spans="1:11" ht="18">
      <c r="A14" s="769"/>
      <c r="B14" s="764"/>
      <c r="C14" s="756"/>
      <c r="D14" s="568" t="s">
        <v>250</v>
      </c>
      <c r="E14" s="576" t="s">
        <v>253</v>
      </c>
      <c r="F14" s="577">
        <v>44550</v>
      </c>
      <c r="G14" s="578">
        <f t="shared" si="0"/>
        <v>598200</v>
      </c>
      <c r="H14" s="579"/>
      <c r="I14" s="579"/>
      <c r="J14" s="579">
        <v>598200</v>
      </c>
      <c r="K14" s="588"/>
    </row>
    <row r="15" spans="1:11" ht="18">
      <c r="A15" s="769"/>
      <c r="B15" s="764"/>
      <c r="C15" s="756"/>
      <c r="D15" s="568" t="s">
        <v>250</v>
      </c>
      <c r="E15" s="576" t="s">
        <v>254</v>
      </c>
      <c r="F15" s="577">
        <v>44550</v>
      </c>
      <c r="G15" s="578">
        <f t="shared" si="0"/>
        <v>598700</v>
      </c>
      <c r="H15" s="579"/>
      <c r="I15" s="579"/>
      <c r="J15" s="579">
        <v>598700</v>
      </c>
      <c r="K15" s="588"/>
    </row>
    <row r="16" spans="1:11" ht="62.4">
      <c r="A16" s="566">
        <v>6</v>
      </c>
      <c r="B16" s="764" t="s">
        <v>135</v>
      </c>
      <c r="C16" s="567" t="s">
        <v>255</v>
      </c>
      <c r="D16" s="568" t="s">
        <v>256</v>
      </c>
      <c r="E16" s="576">
        <v>32110941767</v>
      </c>
      <c r="F16" s="577" t="s">
        <v>257</v>
      </c>
      <c r="G16" s="578">
        <f t="shared" si="0"/>
        <v>45103953</v>
      </c>
      <c r="H16" s="579">
        <v>42703430.409999996</v>
      </c>
      <c r="I16" s="579">
        <v>871498.58000000403</v>
      </c>
      <c r="J16" s="579">
        <v>1529024.01</v>
      </c>
      <c r="K16" s="588"/>
    </row>
    <row r="17" spans="1:11" ht="62.4">
      <c r="A17" s="566">
        <v>7</v>
      </c>
      <c r="B17" s="764"/>
      <c r="C17" s="567" t="s">
        <v>258</v>
      </c>
      <c r="D17" s="568" t="s">
        <v>259</v>
      </c>
      <c r="E17" s="576">
        <v>32110941753</v>
      </c>
      <c r="F17" s="577" t="s">
        <v>257</v>
      </c>
      <c r="G17" s="578">
        <f t="shared" si="0"/>
        <v>48176381</v>
      </c>
      <c r="H17" s="579">
        <v>45612337.649999999</v>
      </c>
      <c r="I17" s="579">
        <v>930864.03000000096</v>
      </c>
      <c r="J17" s="579">
        <v>1633179.32</v>
      </c>
      <c r="K17" s="588"/>
    </row>
    <row r="18" spans="1:11" ht="62.4">
      <c r="A18" s="566">
        <v>8</v>
      </c>
      <c r="B18" s="764"/>
      <c r="C18" s="567" t="s">
        <v>260</v>
      </c>
      <c r="D18" s="568" t="s">
        <v>261</v>
      </c>
      <c r="E18" s="576">
        <v>32110941762</v>
      </c>
      <c r="F18" s="577" t="s">
        <v>257</v>
      </c>
      <c r="G18" s="578">
        <f t="shared" si="0"/>
        <v>37841562</v>
      </c>
      <c r="H18" s="579">
        <v>35827558.390000001</v>
      </c>
      <c r="I18" s="579">
        <v>731174.65999999898</v>
      </c>
      <c r="J18" s="579">
        <v>1282828.95</v>
      </c>
      <c r="K18" s="588"/>
    </row>
    <row r="19" spans="1:11" ht="31.2">
      <c r="A19" s="769">
        <v>9</v>
      </c>
      <c r="B19" s="764"/>
      <c r="C19" s="756" t="s">
        <v>262</v>
      </c>
      <c r="D19" s="568" t="s">
        <v>263</v>
      </c>
      <c r="E19" s="576"/>
      <c r="F19" s="577"/>
      <c r="G19" s="578"/>
      <c r="H19" s="579"/>
      <c r="I19" s="579"/>
      <c r="J19" s="579"/>
      <c r="K19" s="588"/>
    </row>
    <row r="20" spans="1:11" ht="31.2">
      <c r="A20" s="769"/>
      <c r="B20" s="764"/>
      <c r="C20" s="756"/>
      <c r="D20" s="568" t="s">
        <v>264</v>
      </c>
      <c r="E20" s="576"/>
      <c r="F20" s="577"/>
      <c r="G20" s="578"/>
      <c r="H20" s="579"/>
      <c r="I20" s="579"/>
      <c r="J20" s="579"/>
      <c r="K20" s="588"/>
    </row>
    <row r="21" spans="1:11" ht="31.2">
      <c r="A21" s="566">
        <v>10</v>
      </c>
      <c r="B21" s="764"/>
      <c r="C21" s="567" t="s">
        <v>265</v>
      </c>
      <c r="D21" s="568" t="s">
        <v>266</v>
      </c>
      <c r="E21" s="576">
        <v>32110926095</v>
      </c>
      <c r="F21" s="577">
        <v>44751</v>
      </c>
      <c r="G21" s="578">
        <f t="shared" si="0"/>
        <v>26223023</v>
      </c>
      <c r="H21" s="579">
        <v>24827381.27</v>
      </c>
      <c r="I21" s="579">
        <v>506681.25</v>
      </c>
      <c r="J21" s="579">
        <v>888960.48</v>
      </c>
      <c r="K21" s="588"/>
    </row>
    <row r="22" spans="1:11" ht="62.4">
      <c r="A22" s="566">
        <v>11</v>
      </c>
      <c r="B22" s="765" t="s">
        <v>267</v>
      </c>
      <c r="C22" s="567" t="s">
        <v>268</v>
      </c>
      <c r="D22" s="568" t="s">
        <v>269</v>
      </c>
      <c r="E22" s="576" t="s">
        <v>270</v>
      </c>
      <c r="F22" s="577">
        <v>44805</v>
      </c>
      <c r="G22" s="578">
        <f t="shared" si="0"/>
        <v>15855662.26</v>
      </c>
      <c r="H22" s="579">
        <v>15460856.27</v>
      </c>
      <c r="I22" s="579">
        <v>315527.67999999999</v>
      </c>
      <c r="J22" s="579">
        <v>79278.31</v>
      </c>
      <c r="K22" s="589"/>
    </row>
    <row r="23" spans="1:11" ht="62.4">
      <c r="A23" s="566">
        <v>12</v>
      </c>
      <c r="B23" s="765"/>
      <c r="C23" s="567" t="s">
        <v>271</v>
      </c>
      <c r="D23" s="568" t="s">
        <v>272</v>
      </c>
      <c r="E23" s="576" t="s">
        <v>273</v>
      </c>
      <c r="F23" s="577">
        <v>44805</v>
      </c>
      <c r="G23" s="578">
        <f t="shared" si="0"/>
        <v>2981180.9</v>
      </c>
      <c r="H23" s="579">
        <v>2906949.5</v>
      </c>
      <c r="I23" s="579">
        <v>59325.5</v>
      </c>
      <c r="J23" s="579">
        <v>14905.9</v>
      </c>
      <c r="K23" s="589"/>
    </row>
    <row r="24" spans="1:11" ht="62.4">
      <c r="A24" s="769">
        <v>13</v>
      </c>
      <c r="B24" s="765" t="s">
        <v>274</v>
      </c>
      <c r="C24" s="756" t="s">
        <v>275</v>
      </c>
      <c r="D24" s="568" t="s">
        <v>276</v>
      </c>
      <c r="E24" s="576" t="s">
        <v>277</v>
      </c>
      <c r="F24" s="577">
        <v>44804</v>
      </c>
      <c r="G24" s="578">
        <f t="shared" si="0"/>
        <v>6834144.8100000005</v>
      </c>
      <c r="H24" s="579">
        <v>6663974.6100000003</v>
      </c>
      <c r="I24" s="579">
        <v>135999.48000000001</v>
      </c>
      <c r="J24" s="579">
        <v>34170.720000000001</v>
      </c>
      <c r="K24" s="582"/>
    </row>
    <row r="25" spans="1:11" ht="46.8">
      <c r="A25" s="769"/>
      <c r="B25" s="765"/>
      <c r="C25" s="756"/>
      <c r="D25" s="568" t="s">
        <v>278</v>
      </c>
      <c r="E25" s="576" t="s">
        <v>279</v>
      </c>
      <c r="F25" s="577">
        <v>44804</v>
      </c>
      <c r="G25" s="578">
        <f t="shared" si="0"/>
        <v>248848.18900000001</v>
      </c>
      <c r="H25" s="579">
        <v>242651.88</v>
      </c>
      <c r="I25" s="579">
        <v>4952.0789999999997</v>
      </c>
      <c r="J25" s="579">
        <v>1244.23</v>
      </c>
      <c r="K25" s="588"/>
    </row>
    <row r="26" spans="1:11" ht="46.8">
      <c r="A26" s="566">
        <v>14</v>
      </c>
      <c r="B26" s="765"/>
      <c r="C26" s="567" t="s">
        <v>280</v>
      </c>
      <c r="D26" s="568" t="s">
        <v>281</v>
      </c>
      <c r="E26" s="576" t="s">
        <v>282</v>
      </c>
      <c r="F26" s="577">
        <v>44804</v>
      </c>
      <c r="G26" s="578">
        <f t="shared" si="0"/>
        <v>1543765.26</v>
      </c>
      <c r="H26" s="579">
        <v>1505325.5</v>
      </c>
      <c r="I26" s="579">
        <v>30720.93</v>
      </c>
      <c r="J26" s="579">
        <v>7718.83</v>
      </c>
      <c r="K26" s="588"/>
    </row>
    <row r="27" spans="1:11" ht="31.2">
      <c r="A27" s="566">
        <v>15</v>
      </c>
      <c r="B27" s="569" t="s">
        <v>138</v>
      </c>
      <c r="C27" s="567" t="s">
        <v>283</v>
      </c>
      <c r="D27" s="568" t="s">
        <v>284</v>
      </c>
      <c r="E27" s="580">
        <v>2.13250701130025E+35</v>
      </c>
      <c r="F27" s="577">
        <v>44804</v>
      </c>
      <c r="G27" s="578">
        <f t="shared" si="0"/>
        <v>11602164.920000002</v>
      </c>
      <c r="H27" s="579">
        <v>11312110.800000001</v>
      </c>
      <c r="I27" s="579">
        <v>232043.3</v>
      </c>
      <c r="J27" s="579">
        <v>58010.82</v>
      </c>
      <c r="K27" s="582"/>
    </row>
    <row r="28" spans="1:11" ht="46.8">
      <c r="A28" s="566">
        <v>16</v>
      </c>
      <c r="B28" s="765" t="s">
        <v>285</v>
      </c>
      <c r="C28" s="567" t="s">
        <v>286</v>
      </c>
      <c r="D28" s="568" t="s">
        <v>287</v>
      </c>
      <c r="E28" s="580" t="s">
        <v>288</v>
      </c>
      <c r="F28" s="577">
        <v>44803</v>
      </c>
      <c r="G28" s="578">
        <f t="shared" si="0"/>
        <v>14587769.529999999</v>
      </c>
      <c r="H28" s="579">
        <v>14224534.039999999</v>
      </c>
      <c r="I28" s="579">
        <v>290296.64</v>
      </c>
      <c r="J28" s="579">
        <v>72938.850000000006</v>
      </c>
      <c r="K28" s="582"/>
    </row>
    <row r="29" spans="1:11" ht="93.6">
      <c r="A29" s="566">
        <v>17</v>
      </c>
      <c r="B29" s="765"/>
      <c r="C29" s="567" t="s">
        <v>289</v>
      </c>
      <c r="D29" s="568" t="s">
        <v>290</v>
      </c>
      <c r="E29" s="580" t="s">
        <v>291</v>
      </c>
      <c r="F29" s="577">
        <v>44805</v>
      </c>
      <c r="G29" s="578">
        <f t="shared" si="0"/>
        <v>11063762.140000001</v>
      </c>
      <c r="H29" s="579">
        <v>10788274.449999999</v>
      </c>
      <c r="I29" s="579">
        <v>220168.88</v>
      </c>
      <c r="J29" s="579">
        <v>55318.81</v>
      </c>
      <c r="K29" s="588"/>
    </row>
    <row r="30" spans="1:11" ht="62.4">
      <c r="A30" s="566">
        <v>18</v>
      </c>
      <c r="B30" s="765"/>
      <c r="C30" s="567" t="s">
        <v>292</v>
      </c>
      <c r="D30" s="568" t="s">
        <v>293</v>
      </c>
      <c r="E30" s="580" t="s">
        <v>294</v>
      </c>
      <c r="F30" s="577">
        <v>44793</v>
      </c>
      <c r="G30" s="578">
        <f t="shared" si="0"/>
        <v>13616088.209999999</v>
      </c>
      <c r="H30" s="579">
        <v>13277047.59</v>
      </c>
      <c r="I30" s="579">
        <v>270960.18</v>
      </c>
      <c r="J30" s="579">
        <v>68080.44</v>
      </c>
      <c r="K30" s="582"/>
    </row>
    <row r="31" spans="1:11" ht="62.4">
      <c r="A31" s="566">
        <v>19</v>
      </c>
      <c r="B31" s="765"/>
      <c r="C31" s="567" t="s">
        <v>295</v>
      </c>
      <c r="D31" s="568" t="s">
        <v>296</v>
      </c>
      <c r="E31" s="580" t="s">
        <v>297</v>
      </c>
      <c r="F31" s="577">
        <v>44803</v>
      </c>
      <c r="G31" s="578">
        <f t="shared" si="0"/>
        <v>376358.02</v>
      </c>
      <c r="H31" s="579">
        <v>366986.7</v>
      </c>
      <c r="I31" s="579">
        <v>7489.53</v>
      </c>
      <c r="J31" s="579">
        <v>1881.79</v>
      </c>
      <c r="K31" s="588"/>
    </row>
    <row r="32" spans="1:11" ht="46.8">
      <c r="A32" s="566">
        <v>20</v>
      </c>
      <c r="B32" s="765" t="s">
        <v>164</v>
      </c>
      <c r="C32" s="567" t="s">
        <v>298</v>
      </c>
      <c r="D32" s="568" t="s">
        <v>299</v>
      </c>
      <c r="E32" s="580" t="s">
        <v>300</v>
      </c>
      <c r="F32" s="577">
        <v>44788</v>
      </c>
      <c r="G32" s="578">
        <f t="shared" si="0"/>
        <v>4652677.2</v>
      </c>
      <c r="H32" s="579">
        <v>4491924.83</v>
      </c>
      <c r="I32" s="579">
        <v>91672</v>
      </c>
      <c r="J32" s="579">
        <v>69080.37</v>
      </c>
      <c r="K32" s="588"/>
    </row>
    <row r="33" spans="1:11" ht="31.2">
      <c r="A33" s="566">
        <v>21</v>
      </c>
      <c r="B33" s="765"/>
      <c r="C33" s="567" t="s">
        <v>301</v>
      </c>
      <c r="D33" s="568" t="s">
        <v>302</v>
      </c>
      <c r="E33" s="580" t="s">
        <v>303</v>
      </c>
      <c r="F33" s="577">
        <v>44788</v>
      </c>
      <c r="G33" s="578">
        <f t="shared" si="0"/>
        <v>2788738.36</v>
      </c>
      <c r="H33" s="579">
        <v>2719298.78</v>
      </c>
      <c r="I33" s="579">
        <v>55495.89</v>
      </c>
      <c r="J33" s="579">
        <v>13943.69</v>
      </c>
      <c r="K33" s="588"/>
    </row>
    <row r="34" spans="1:11" ht="31.2">
      <c r="A34" s="566">
        <v>22</v>
      </c>
      <c r="B34" s="765"/>
      <c r="C34" s="567" t="s">
        <v>304</v>
      </c>
      <c r="D34" s="568" t="s">
        <v>305</v>
      </c>
      <c r="E34" s="580" t="s">
        <v>306</v>
      </c>
      <c r="F34" s="577">
        <v>44788</v>
      </c>
      <c r="G34" s="578">
        <f t="shared" si="0"/>
        <v>5988579.5100000007</v>
      </c>
      <c r="H34" s="579">
        <v>5839463.8799999999</v>
      </c>
      <c r="I34" s="579">
        <v>119172.73</v>
      </c>
      <c r="J34" s="579">
        <v>29942.9</v>
      </c>
      <c r="K34" s="589"/>
    </row>
    <row r="35" spans="1:11" ht="23.25" customHeight="1">
      <c r="A35" s="769">
        <v>23</v>
      </c>
      <c r="B35" s="765" t="s">
        <v>307</v>
      </c>
      <c r="C35" s="757" t="s">
        <v>308</v>
      </c>
      <c r="D35" s="568" t="s">
        <v>309</v>
      </c>
      <c r="E35" s="581"/>
      <c r="F35" s="577">
        <v>44798</v>
      </c>
      <c r="G35" s="578">
        <f t="shared" si="0"/>
        <v>11569866.75</v>
      </c>
      <c r="H35" s="579">
        <v>11281777.060000001</v>
      </c>
      <c r="I35" s="579">
        <v>230240.36</v>
      </c>
      <c r="J35" s="579">
        <v>57849.33</v>
      </c>
      <c r="K35" s="588"/>
    </row>
    <row r="36" spans="1:11" ht="23.4">
      <c r="A36" s="769"/>
      <c r="B36" s="765"/>
      <c r="C36" s="757"/>
      <c r="D36" s="568" t="s">
        <v>310</v>
      </c>
      <c r="E36" s="581"/>
      <c r="F36" s="577">
        <v>44788</v>
      </c>
      <c r="G36" s="578">
        <f t="shared" si="0"/>
        <v>2109400</v>
      </c>
      <c r="H36" s="579">
        <v>2056875.94</v>
      </c>
      <c r="I36" s="579">
        <v>41977.06</v>
      </c>
      <c r="J36" s="579">
        <v>10547</v>
      </c>
      <c r="K36" s="588"/>
    </row>
    <row r="37" spans="1:11" ht="23.4">
      <c r="A37" s="769"/>
      <c r="B37" s="765"/>
      <c r="C37" s="757"/>
      <c r="D37" s="568" t="s">
        <v>311</v>
      </c>
      <c r="E37" s="581"/>
      <c r="F37" s="577"/>
      <c r="G37" s="578"/>
      <c r="H37" s="579"/>
      <c r="I37" s="579"/>
      <c r="J37" s="579"/>
      <c r="K37" s="588"/>
    </row>
    <row r="38" spans="1:11" ht="31.2">
      <c r="A38" s="769"/>
      <c r="B38" s="765"/>
      <c r="C38" s="757"/>
      <c r="D38" s="568" t="s">
        <v>312</v>
      </c>
      <c r="E38" s="581"/>
      <c r="F38" s="577"/>
      <c r="G38" s="578"/>
      <c r="H38" s="579"/>
      <c r="I38" s="579"/>
      <c r="J38" s="579"/>
      <c r="K38" s="588"/>
    </row>
    <row r="39" spans="1:11" ht="23.4">
      <c r="A39" s="769"/>
      <c r="B39" s="765"/>
      <c r="C39" s="757"/>
      <c r="D39" s="568" t="s">
        <v>313</v>
      </c>
      <c r="E39" s="581"/>
      <c r="F39" s="577"/>
      <c r="G39" s="578"/>
      <c r="H39" s="579"/>
      <c r="I39" s="579"/>
      <c r="J39" s="579"/>
      <c r="K39" s="588"/>
    </row>
    <row r="40" spans="1:11" ht="31.2">
      <c r="A40" s="566">
        <v>24</v>
      </c>
      <c r="B40" s="765"/>
      <c r="C40" s="567" t="s">
        <v>314</v>
      </c>
      <c r="D40" s="568" t="s">
        <v>315</v>
      </c>
      <c r="E40" s="580" t="s">
        <v>316</v>
      </c>
      <c r="F40" s="577">
        <v>44788</v>
      </c>
      <c r="G40" s="578">
        <f t="shared" si="0"/>
        <v>3154266.07</v>
      </c>
      <c r="H40" s="579">
        <v>3075724.84</v>
      </c>
      <c r="I40" s="579">
        <v>62769.9</v>
      </c>
      <c r="J40" s="579">
        <v>15771.33</v>
      </c>
      <c r="K40" s="588"/>
    </row>
    <row r="41" spans="1:11" ht="46.8">
      <c r="A41" s="566">
        <v>25</v>
      </c>
      <c r="B41" s="765"/>
      <c r="C41" s="567" t="s">
        <v>317</v>
      </c>
      <c r="D41" s="568" t="s">
        <v>318</v>
      </c>
      <c r="E41" s="580" t="s">
        <v>319</v>
      </c>
      <c r="F41" s="577">
        <v>44757</v>
      </c>
      <c r="G41" s="578">
        <f t="shared" si="0"/>
        <v>2148899.83</v>
      </c>
      <c r="H41" s="579">
        <v>2095392.39</v>
      </c>
      <c r="I41" s="579">
        <v>42763.11</v>
      </c>
      <c r="J41" s="579">
        <v>10744.33</v>
      </c>
      <c r="K41" s="588"/>
    </row>
    <row r="42" spans="1:11" ht="46.8">
      <c r="A42" s="566">
        <v>26</v>
      </c>
      <c r="B42" s="765" t="s">
        <v>149</v>
      </c>
      <c r="C42" s="567" t="s">
        <v>320</v>
      </c>
      <c r="D42" s="568" t="s">
        <v>321</v>
      </c>
      <c r="E42" s="580">
        <v>3211086781</v>
      </c>
      <c r="F42" s="577" t="s">
        <v>322</v>
      </c>
      <c r="G42" s="578">
        <f t="shared" si="0"/>
        <v>2817000</v>
      </c>
      <c r="H42" s="579">
        <v>2746856.7</v>
      </c>
      <c r="I42" s="579">
        <v>56058.3</v>
      </c>
      <c r="J42" s="579">
        <v>14085</v>
      </c>
      <c r="K42" s="588"/>
    </row>
    <row r="43" spans="1:11" ht="46.8">
      <c r="A43" s="566">
        <v>27</v>
      </c>
      <c r="B43" s="765"/>
      <c r="C43" s="567" t="s">
        <v>323</v>
      </c>
      <c r="D43" s="568" t="s">
        <v>321</v>
      </c>
      <c r="E43" s="580">
        <v>32110874194</v>
      </c>
      <c r="F43" s="577" t="s">
        <v>322</v>
      </c>
      <c r="G43" s="578">
        <f t="shared" si="0"/>
        <v>13000000</v>
      </c>
      <c r="H43" s="579">
        <v>12676300</v>
      </c>
      <c r="I43" s="579">
        <v>258700</v>
      </c>
      <c r="J43" s="579">
        <v>65000</v>
      </c>
      <c r="K43" s="588"/>
    </row>
    <row r="44" spans="1:11" ht="46.8">
      <c r="A44" s="566">
        <v>28</v>
      </c>
      <c r="B44" s="765"/>
      <c r="C44" s="567" t="s">
        <v>324</v>
      </c>
      <c r="D44" s="568" t="s">
        <v>321</v>
      </c>
      <c r="E44" s="580">
        <v>32110867666</v>
      </c>
      <c r="F44" s="577">
        <v>44793</v>
      </c>
      <c r="G44" s="578">
        <f t="shared" si="0"/>
        <v>4907000</v>
      </c>
      <c r="H44" s="579">
        <v>4784815.7</v>
      </c>
      <c r="I44" s="579">
        <v>97649.3</v>
      </c>
      <c r="J44" s="579">
        <v>24535</v>
      </c>
      <c r="K44" s="588"/>
    </row>
    <row r="45" spans="1:11" ht="46.8">
      <c r="A45" s="566">
        <v>29</v>
      </c>
      <c r="B45" s="765"/>
      <c r="C45" s="567" t="s">
        <v>325</v>
      </c>
      <c r="D45" s="568" t="s">
        <v>321</v>
      </c>
      <c r="E45" s="580">
        <v>32110867897</v>
      </c>
      <c r="F45" s="577" t="s">
        <v>322</v>
      </c>
      <c r="G45" s="578">
        <f t="shared" si="0"/>
        <v>2762000</v>
      </c>
      <c r="H45" s="579">
        <v>2693226.2</v>
      </c>
      <c r="I45" s="579">
        <v>54963.8</v>
      </c>
      <c r="J45" s="579">
        <v>13810</v>
      </c>
      <c r="K45" s="582"/>
    </row>
    <row r="46" spans="1:11" ht="46.8">
      <c r="A46" s="566">
        <v>30</v>
      </c>
      <c r="B46" s="765"/>
      <c r="C46" s="567" t="s">
        <v>326</v>
      </c>
      <c r="D46" s="568" t="s">
        <v>321</v>
      </c>
      <c r="E46" s="580">
        <v>32110867944</v>
      </c>
      <c r="F46" s="577" t="s">
        <v>322</v>
      </c>
      <c r="G46" s="578">
        <f t="shared" si="0"/>
        <v>2458000</v>
      </c>
      <c r="H46" s="579">
        <v>2396795.7999999998</v>
      </c>
      <c r="I46" s="579">
        <v>48914.2</v>
      </c>
      <c r="J46" s="579">
        <v>12290</v>
      </c>
      <c r="K46" s="588"/>
    </row>
    <row r="47" spans="1:11" ht="46.8">
      <c r="A47" s="566">
        <v>31</v>
      </c>
      <c r="B47" s="765"/>
      <c r="C47" s="567" t="s">
        <v>327</v>
      </c>
      <c r="D47" s="568" t="s">
        <v>321</v>
      </c>
      <c r="E47" s="580">
        <v>32110867844</v>
      </c>
      <c r="F47" s="577">
        <v>44775</v>
      </c>
      <c r="G47" s="578">
        <f t="shared" si="0"/>
        <v>3228000</v>
      </c>
      <c r="H47" s="579">
        <v>3147622.8</v>
      </c>
      <c r="I47" s="579">
        <v>64237.2</v>
      </c>
      <c r="J47" s="579">
        <v>16140</v>
      </c>
      <c r="K47" s="588"/>
    </row>
    <row r="48" spans="1:11" ht="46.8">
      <c r="A48" s="566">
        <v>32</v>
      </c>
      <c r="B48" s="765"/>
      <c r="C48" s="567" t="s">
        <v>328</v>
      </c>
      <c r="D48" s="568" t="s">
        <v>321</v>
      </c>
      <c r="E48" s="580">
        <v>32110916459</v>
      </c>
      <c r="F48" s="577">
        <v>44793</v>
      </c>
      <c r="G48" s="578">
        <f t="shared" si="0"/>
        <v>31080000</v>
      </c>
      <c r="H48" s="579">
        <v>30306108</v>
      </c>
      <c r="I48" s="579">
        <v>618492</v>
      </c>
      <c r="J48" s="579">
        <v>155400</v>
      </c>
      <c r="K48" s="582"/>
    </row>
    <row r="49" spans="1:11" s="707" customFormat="1" ht="78">
      <c r="A49" s="708">
        <v>33</v>
      </c>
      <c r="B49" s="765"/>
      <c r="C49" s="709" t="s">
        <v>329</v>
      </c>
      <c r="D49" s="701" t="s">
        <v>330</v>
      </c>
      <c r="E49" s="711" t="s">
        <v>331</v>
      </c>
      <c r="F49" s="712"/>
      <c r="G49" s="704"/>
      <c r="H49" s="705"/>
      <c r="I49" s="705"/>
      <c r="J49" s="705"/>
      <c r="K49" s="706"/>
    </row>
    <row r="50" spans="1:11" ht="109.2">
      <c r="A50" s="566">
        <v>34</v>
      </c>
      <c r="B50" s="569" t="s">
        <v>332</v>
      </c>
      <c r="C50" s="567" t="s">
        <v>333</v>
      </c>
      <c r="D50" s="568" t="s">
        <v>334</v>
      </c>
      <c r="E50" s="580" t="s">
        <v>335</v>
      </c>
      <c r="F50" s="577">
        <v>44803</v>
      </c>
      <c r="G50" s="578">
        <f t="shared" ref="G50:G64" si="1">H50+I50+J50+K50</f>
        <v>7075599.9500000002</v>
      </c>
      <c r="H50" s="579">
        <v>6899417.5199999996</v>
      </c>
      <c r="I50" s="579">
        <v>140804.44</v>
      </c>
      <c r="J50" s="579">
        <v>35377.99</v>
      </c>
      <c r="K50" s="588"/>
    </row>
    <row r="51" spans="1:11" ht="46.8">
      <c r="A51" s="769">
        <v>35</v>
      </c>
      <c r="B51" s="765" t="s">
        <v>336</v>
      </c>
      <c r="C51" s="756" t="s">
        <v>337</v>
      </c>
      <c r="D51" s="568" t="s">
        <v>338</v>
      </c>
      <c r="E51" s="580">
        <v>1.20300020421E+17</v>
      </c>
      <c r="F51" s="577">
        <v>44440</v>
      </c>
      <c r="G51" s="578">
        <f t="shared" si="1"/>
        <v>4926554.3999999994</v>
      </c>
      <c r="H51" s="579">
        <v>4803883.2</v>
      </c>
      <c r="I51" s="579">
        <v>98038.43</v>
      </c>
      <c r="J51" s="579">
        <v>24632.77</v>
      </c>
      <c r="K51" s="588"/>
    </row>
    <row r="52" spans="1:11" ht="18">
      <c r="A52" s="769"/>
      <c r="B52" s="765"/>
      <c r="C52" s="756"/>
      <c r="D52" s="568" t="s">
        <v>339</v>
      </c>
      <c r="E52" s="580" t="s">
        <v>340</v>
      </c>
      <c r="F52" s="577">
        <v>44440</v>
      </c>
      <c r="G52" s="578">
        <f t="shared" si="1"/>
        <v>1805991.5999999999</v>
      </c>
      <c r="H52" s="579">
        <v>1761022.41</v>
      </c>
      <c r="I52" s="579">
        <v>35939.230000000003</v>
      </c>
      <c r="J52" s="579">
        <v>9029.9599999999991</v>
      </c>
      <c r="K52" s="588"/>
    </row>
    <row r="53" spans="1:11" ht="78">
      <c r="A53" s="566">
        <v>36</v>
      </c>
      <c r="B53" s="569" t="s">
        <v>341</v>
      </c>
      <c r="C53" s="567" t="s">
        <v>342</v>
      </c>
      <c r="D53" s="568" t="s">
        <v>343</v>
      </c>
      <c r="E53" s="580" t="s">
        <v>344</v>
      </c>
      <c r="F53" s="577">
        <v>44804</v>
      </c>
      <c r="G53" s="578">
        <f t="shared" si="1"/>
        <v>1691265</v>
      </c>
      <c r="H53" s="579">
        <v>1639842.6</v>
      </c>
      <c r="I53" s="579">
        <v>33466.18</v>
      </c>
      <c r="J53" s="579">
        <v>17956.22</v>
      </c>
      <c r="K53" s="588"/>
    </row>
    <row r="54" spans="1:11" ht="78">
      <c r="A54" s="566">
        <v>37</v>
      </c>
      <c r="B54" s="569" t="s">
        <v>345</v>
      </c>
      <c r="C54" s="567" t="s">
        <v>346</v>
      </c>
      <c r="D54" s="568" t="s">
        <v>347</v>
      </c>
      <c r="E54" s="580" t="s">
        <v>348</v>
      </c>
      <c r="F54" s="577">
        <v>44757</v>
      </c>
      <c r="G54" s="578">
        <f t="shared" si="1"/>
        <v>3076951.6799999997</v>
      </c>
      <c r="H54" s="579">
        <v>3000335.58</v>
      </c>
      <c r="I54" s="579">
        <v>61231.34</v>
      </c>
      <c r="J54" s="579">
        <v>15384.76</v>
      </c>
      <c r="K54" s="588"/>
    </row>
    <row r="55" spans="1:11" ht="46.8">
      <c r="A55" s="566">
        <v>38</v>
      </c>
      <c r="B55" s="569" t="s">
        <v>198</v>
      </c>
      <c r="C55" s="567" t="s">
        <v>349</v>
      </c>
      <c r="D55" s="568" t="s">
        <v>350</v>
      </c>
      <c r="E55" s="580">
        <v>2.1325220043782501E+35</v>
      </c>
      <c r="F55" s="577">
        <v>44788</v>
      </c>
      <c r="G55" s="578">
        <f t="shared" si="1"/>
        <v>6869758.7699999996</v>
      </c>
      <c r="H55" s="579">
        <v>6698701.7699999996</v>
      </c>
      <c r="I55" s="579">
        <v>136708.20000000001</v>
      </c>
      <c r="J55" s="579">
        <v>34348.800000000003</v>
      </c>
      <c r="K55" s="582"/>
    </row>
    <row r="56" spans="1:11" ht="62.4">
      <c r="A56" s="566">
        <v>39</v>
      </c>
      <c r="B56" s="569" t="s">
        <v>143</v>
      </c>
      <c r="C56" s="567" t="s">
        <v>351</v>
      </c>
      <c r="D56" s="568" t="s">
        <v>352</v>
      </c>
      <c r="E56" s="580" t="s">
        <v>353</v>
      </c>
      <c r="F56" s="577">
        <v>44803</v>
      </c>
      <c r="G56" s="578">
        <f t="shared" si="1"/>
        <v>6781618.7999999998</v>
      </c>
      <c r="H56" s="579">
        <v>6612756.5</v>
      </c>
      <c r="I56" s="579">
        <v>134954.20000000001</v>
      </c>
      <c r="J56" s="579">
        <v>33908.1</v>
      </c>
      <c r="K56" s="590"/>
    </row>
    <row r="57" spans="1:11" ht="62.4">
      <c r="A57" s="566">
        <v>40</v>
      </c>
      <c r="B57" s="569" t="s">
        <v>354</v>
      </c>
      <c r="C57" s="567" t="s">
        <v>355</v>
      </c>
      <c r="D57" s="568" t="s">
        <v>356</v>
      </c>
      <c r="E57" s="580" t="s">
        <v>357</v>
      </c>
      <c r="F57" s="577">
        <v>44804</v>
      </c>
      <c r="G57" s="578">
        <f t="shared" si="1"/>
        <v>10578659.380000001</v>
      </c>
      <c r="H57" s="579">
        <v>10315250.76</v>
      </c>
      <c r="I57" s="579">
        <v>210515.32</v>
      </c>
      <c r="J57" s="579">
        <v>52893.3</v>
      </c>
      <c r="K57" s="588"/>
    </row>
    <row r="58" spans="1:11" ht="171.6">
      <c r="A58" s="566">
        <v>41</v>
      </c>
      <c r="B58" s="569" t="s">
        <v>358</v>
      </c>
      <c r="C58" s="567" t="s">
        <v>359</v>
      </c>
      <c r="D58" s="568" t="s">
        <v>360</v>
      </c>
      <c r="E58" s="580" t="s">
        <v>361</v>
      </c>
      <c r="F58" s="577" t="s">
        <v>362</v>
      </c>
      <c r="G58" s="578">
        <f t="shared" si="1"/>
        <v>6967934.3999999994</v>
      </c>
      <c r="H58" s="579">
        <v>6451640.9699999997</v>
      </c>
      <c r="I58" s="579">
        <v>131666.14000000001</v>
      </c>
      <c r="J58" s="579">
        <v>384627.29</v>
      </c>
      <c r="K58" s="588"/>
    </row>
    <row r="59" spans="1:11" ht="62.4">
      <c r="A59" s="566">
        <v>42</v>
      </c>
      <c r="B59" s="765" t="s">
        <v>202</v>
      </c>
      <c r="C59" s="567" t="s">
        <v>363</v>
      </c>
      <c r="D59" s="568" t="s">
        <v>364</v>
      </c>
      <c r="E59" s="580" t="s">
        <v>365</v>
      </c>
      <c r="F59" s="577">
        <v>44742</v>
      </c>
      <c r="G59" s="578">
        <f t="shared" si="1"/>
        <v>3984924.1999999997</v>
      </c>
      <c r="H59" s="579">
        <v>3424718.28</v>
      </c>
      <c r="I59" s="579">
        <v>69892.210000000006</v>
      </c>
      <c r="J59" s="579">
        <v>490313.71</v>
      </c>
      <c r="K59" s="590"/>
    </row>
    <row r="60" spans="1:11" ht="46.8">
      <c r="A60" s="566">
        <v>43</v>
      </c>
      <c r="B60" s="765"/>
      <c r="C60" s="567" t="s">
        <v>366</v>
      </c>
      <c r="D60" s="568" t="s">
        <v>367</v>
      </c>
      <c r="E60" s="580" t="s">
        <v>368</v>
      </c>
      <c r="F60" s="577">
        <v>44742</v>
      </c>
      <c r="G60" s="578">
        <f t="shared" si="1"/>
        <v>5303018.79</v>
      </c>
      <c r="H60" s="579">
        <v>4557513.3899999997</v>
      </c>
      <c r="I60" s="579">
        <v>93010.48</v>
      </c>
      <c r="J60" s="579">
        <v>652494.92000000004</v>
      </c>
      <c r="K60" s="588"/>
    </row>
    <row r="61" spans="1:11" ht="62.4">
      <c r="A61" s="566">
        <v>44</v>
      </c>
      <c r="B61" s="570" t="s">
        <v>369</v>
      </c>
      <c r="C61" s="571" t="s">
        <v>370</v>
      </c>
      <c r="D61" s="572" t="s">
        <v>371</v>
      </c>
      <c r="E61" s="583" t="s">
        <v>372</v>
      </c>
      <c r="F61" s="584">
        <v>44774</v>
      </c>
      <c r="G61" s="585">
        <f t="shared" si="1"/>
        <v>4285809.32</v>
      </c>
      <c r="H61" s="579">
        <v>4179092.66</v>
      </c>
      <c r="I61" s="579">
        <v>85287.61</v>
      </c>
      <c r="J61" s="579">
        <v>21429.05</v>
      </c>
      <c r="K61" s="588"/>
    </row>
    <row r="62" spans="1:11" ht="31.2">
      <c r="A62" s="566">
        <v>45</v>
      </c>
      <c r="B62" s="765" t="s">
        <v>267</v>
      </c>
      <c r="C62" s="567" t="s">
        <v>373</v>
      </c>
      <c r="D62" s="572" t="s">
        <v>374</v>
      </c>
      <c r="E62" s="583" t="s">
        <v>375</v>
      </c>
      <c r="F62" s="577">
        <v>44774</v>
      </c>
      <c r="G62" s="578">
        <f t="shared" si="1"/>
        <v>3653031.0599999996</v>
      </c>
      <c r="H62" s="579">
        <v>3562070.59</v>
      </c>
      <c r="I62" s="579">
        <v>72695.320000000007</v>
      </c>
      <c r="J62" s="579">
        <v>18265.150000000001</v>
      </c>
      <c r="K62" s="590"/>
    </row>
    <row r="63" spans="1:11" ht="31.2">
      <c r="A63" s="566">
        <v>46</v>
      </c>
      <c r="B63" s="765"/>
      <c r="C63" s="567" t="s">
        <v>376</v>
      </c>
      <c r="D63" s="572" t="s">
        <v>374</v>
      </c>
      <c r="E63" s="583" t="s">
        <v>377</v>
      </c>
      <c r="F63" s="577">
        <v>44774</v>
      </c>
      <c r="G63" s="578">
        <f t="shared" si="1"/>
        <v>3415173.1200000001</v>
      </c>
      <c r="H63" s="579">
        <v>3330135.31</v>
      </c>
      <c r="I63" s="579">
        <v>67961.95</v>
      </c>
      <c r="J63" s="579">
        <v>17075.86</v>
      </c>
      <c r="K63" s="588"/>
    </row>
    <row r="64" spans="1:11" ht="62.4">
      <c r="A64" s="566">
        <v>47</v>
      </c>
      <c r="B64" s="569" t="s">
        <v>345</v>
      </c>
      <c r="C64" s="567" t="s">
        <v>378</v>
      </c>
      <c r="D64" s="572" t="s">
        <v>379</v>
      </c>
      <c r="E64" s="583" t="s">
        <v>380</v>
      </c>
      <c r="F64" s="577">
        <v>44734</v>
      </c>
      <c r="G64" s="578">
        <f t="shared" si="1"/>
        <v>1151478.18</v>
      </c>
      <c r="H64" s="579">
        <v>1122806.3700000001</v>
      </c>
      <c r="I64" s="579">
        <v>22914.42</v>
      </c>
      <c r="J64" s="579">
        <v>5757.39</v>
      </c>
      <c r="K64" s="588"/>
    </row>
    <row r="65" spans="1:11" ht="31.2">
      <c r="A65" s="566">
        <v>48</v>
      </c>
      <c r="B65" s="569" t="s">
        <v>174</v>
      </c>
      <c r="C65" s="567" t="s">
        <v>381</v>
      </c>
      <c r="D65" s="572" t="s">
        <v>382</v>
      </c>
      <c r="E65" s="582"/>
      <c r="F65" s="577">
        <v>44804</v>
      </c>
      <c r="G65" s="582"/>
      <c r="H65" s="582"/>
      <c r="I65" s="582"/>
      <c r="J65" s="582"/>
      <c r="K65" s="588"/>
    </row>
    <row r="66" spans="1:11" ht="18">
      <c r="A66" s="762">
        <v>49</v>
      </c>
      <c r="B66" s="752" t="s">
        <v>245</v>
      </c>
      <c r="C66" s="758" t="s">
        <v>383</v>
      </c>
      <c r="D66" s="567" t="s">
        <v>384</v>
      </c>
      <c r="E66" s="582"/>
      <c r="F66" s="577">
        <v>44804</v>
      </c>
      <c r="G66" s="582"/>
      <c r="H66" s="582"/>
      <c r="I66" s="582"/>
      <c r="J66" s="582"/>
      <c r="K66" s="588"/>
    </row>
    <row r="67" spans="1:11" ht="18">
      <c r="A67" s="763"/>
      <c r="B67" s="753"/>
      <c r="C67" s="759"/>
      <c r="D67" s="567" t="s">
        <v>385</v>
      </c>
      <c r="E67" s="582"/>
      <c r="F67" s="577">
        <v>44712</v>
      </c>
      <c r="G67" s="582"/>
      <c r="H67" s="582"/>
      <c r="I67" s="582"/>
      <c r="J67" s="582"/>
      <c r="K67" s="588"/>
    </row>
    <row r="68" spans="1:11" ht="62.4">
      <c r="A68" s="566">
        <v>50</v>
      </c>
      <c r="B68" s="752" t="s">
        <v>135</v>
      </c>
      <c r="C68" s="567" t="s">
        <v>386</v>
      </c>
      <c r="D68" s="567" t="s">
        <v>387</v>
      </c>
      <c r="E68" s="595"/>
      <c r="F68" s="596"/>
      <c r="G68" s="597"/>
      <c r="H68" s="598"/>
      <c r="I68" s="598"/>
      <c r="J68" s="582"/>
      <c r="K68" s="572" t="s">
        <v>388</v>
      </c>
    </row>
    <row r="69" spans="1:11" ht="62.4">
      <c r="A69" s="566">
        <v>51</v>
      </c>
      <c r="B69" s="754"/>
      <c r="C69" s="567" t="s">
        <v>389</v>
      </c>
      <c r="D69" s="567" t="s">
        <v>387</v>
      </c>
      <c r="E69" s="583" t="s">
        <v>390</v>
      </c>
      <c r="F69" s="577" t="s">
        <v>391</v>
      </c>
      <c r="G69" s="578">
        <f t="shared" ref="G69:G73" si="2">H69+I69+J69</f>
        <v>15013639</v>
      </c>
      <c r="H69" s="579">
        <v>14262957.050000001</v>
      </c>
      <c r="I69" s="579">
        <v>750681.95</v>
      </c>
      <c r="J69" s="582"/>
      <c r="K69" s="588"/>
    </row>
    <row r="70" spans="1:11" ht="93.6">
      <c r="A70" s="566">
        <v>52</v>
      </c>
      <c r="B70" s="753"/>
      <c r="C70" s="567" t="s">
        <v>392</v>
      </c>
      <c r="D70" s="567" t="s">
        <v>393</v>
      </c>
      <c r="E70" s="583" t="s">
        <v>394</v>
      </c>
      <c r="F70" s="577" t="s">
        <v>391</v>
      </c>
      <c r="G70" s="578">
        <f t="shared" si="2"/>
        <v>29207430</v>
      </c>
      <c r="H70" s="579">
        <v>27747058.5</v>
      </c>
      <c r="I70" s="579">
        <v>1460371.5</v>
      </c>
      <c r="J70" s="582"/>
      <c r="K70" s="588"/>
    </row>
    <row r="71" spans="1:11" ht="62.4">
      <c r="A71" s="566">
        <v>53</v>
      </c>
      <c r="B71" s="752" t="s">
        <v>274</v>
      </c>
      <c r="C71" s="567" t="s">
        <v>395</v>
      </c>
      <c r="D71" s="567" t="s">
        <v>276</v>
      </c>
      <c r="E71" s="583" t="s">
        <v>396</v>
      </c>
      <c r="F71" s="577">
        <v>44804</v>
      </c>
      <c r="G71" s="578">
        <f t="shared" si="2"/>
        <v>4170919.29</v>
      </c>
      <c r="H71" s="579">
        <v>4045791.71</v>
      </c>
      <c r="I71" s="579">
        <v>125127.58</v>
      </c>
      <c r="J71" s="582"/>
      <c r="K71" s="588"/>
    </row>
    <row r="72" spans="1:11" ht="46.8">
      <c r="A72" s="566">
        <v>54</v>
      </c>
      <c r="B72" s="753"/>
      <c r="C72" s="567" t="s">
        <v>397</v>
      </c>
      <c r="D72" s="567" t="s">
        <v>281</v>
      </c>
      <c r="E72" s="583" t="s">
        <v>398</v>
      </c>
      <c r="F72" s="577">
        <v>44804</v>
      </c>
      <c r="G72" s="578">
        <f t="shared" si="2"/>
        <v>4819652.96</v>
      </c>
      <c r="H72" s="579">
        <v>4675063.37</v>
      </c>
      <c r="I72" s="579">
        <v>144589.59</v>
      </c>
      <c r="J72" s="582"/>
      <c r="K72" s="588"/>
    </row>
    <row r="73" spans="1:11" ht="31.2">
      <c r="A73" s="566">
        <v>55</v>
      </c>
      <c r="B73" s="569" t="s">
        <v>138</v>
      </c>
      <c r="C73" s="592" t="s">
        <v>399</v>
      </c>
      <c r="D73" s="567" t="s">
        <v>400</v>
      </c>
      <c r="E73" s="582"/>
      <c r="F73" s="577">
        <v>44804</v>
      </c>
      <c r="G73" s="578">
        <f t="shared" si="2"/>
        <v>9619715.7599999998</v>
      </c>
      <c r="H73" s="579">
        <v>9331124.2899999991</v>
      </c>
      <c r="I73" s="579">
        <v>288591.46999999997</v>
      </c>
      <c r="J73" s="582"/>
      <c r="K73" s="588"/>
    </row>
    <row r="74" spans="1:11" ht="78">
      <c r="A74" s="566">
        <v>56</v>
      </c>
      <c r="B74" s="569" t="s">
        <v>401</v>
      </c>
      <c r="C74" s="567" t="s">
        <v>402</v>
      </c>
      <c r="D74" s="567" t="s">
        <v>403</v>
      </c>
      <c r="E74" s="583" t="s">
        <v>404</v>
      </c>
      <c r="F74" s="577">
        <v>44805</v>
      </c>
      <c r="G74" s="582"/>
      <c r="H74" s="582"/>
      <c r="I74" s="582"/>
      <c r="J74" s="582"/>
      <c r="K74" s="588"/>
    </row>
    <row r="75" spans="1:11" ht="18">
      <c r="A75" s="762">
        <v>57</v>
      </c>
      <c r="B75" s="761" t="s">
        <v>405</v>
      </c>
      <c r="C75" s="758" t="s">
        <v>406</v>
      </c>
      <c r="D75" s="567" t="s">
        <v>407</v>
      </c>
      <c r="E75" s="582"/>
      <c r="F75" s="577" t="s">
        <v>192</v>
      </c>
      <c r="G75" s="582"/>
      <c r="H75" s="582"/>
      <c r="I75" s="582"/>
      <c r="J75" s="582"/>
      <c r="K75" s="602"/>
    </row>
    <row r="76" spans="1:11" ht="18">
      <c r="A76" s="763"/>
      <c r="B76" s="761"/>
      <c r="C76" s="759"/>
      <c r="D76" s="567" t="s">
        <v>408</v>
      </c>
      <c r="E76" s="582"/>
      <c r="F76" s="577">
        <v>44805</v>
      </c>
      <c r="G76" s="582"/>
      <c r="H76" s="582"/>
      <c r="I76" s="582"/>
      <c r="J76" s="582"/>
      <c r="K76" s="588"/>
    </row>
    <row r="77" spans="1:11" ht="46.8">
      <c r="A77" s="566">
        <v>58</v>
      </c>
      <c r="B77" s="761"/>
      <c r="C77" s="567" t="s">
        <v>409</v>
      </c>
      <c r="D77" s="567" t="s">
        <v>410</v>
      </c>
      <c r="E77" s="582"/>
      <c r="F77" s="577">
        <v>44805</v>
      </c>
      <c r="G77" s="582"/>
      <c r="H77" s="582"/>
      <c r="I77" s="582"/>
      <c r="J77" s="582"/>
      <c r="K77" s="588"/>
    </row>
    <row r="78" spans="1:11" ht="124.8">
      <c r="A78" s="566">
        <v>59</v>
      </c>
      <c r="B78" s="569" t="s">
        <v>411</v>
      </c>
      <c r="C78" s="567" t="s">
        <v>412</v>
      </c>
      <c r="D78" s="567" t="s">
        <v>413</v>
      </c>
      <c r="E78" s="582"/>
      <c r="F78" s="577">
        <v>44805</v>
      </c>
      <c r="G78" s="582"/>
      <c r="H78" s="582"/>
      <c r="I78" s="582"/>
      <c r="J78" s="582"/>
      <c r="K78" s="588"/>
    </row>
    <row r="79" spans="1:11" ht="62.4">
      <c r="A79" s="566">
        <v>60</v>
      </c>
      <c r="B79" s="569" t="s">
        <v>414</v>
      </c>
      <c r="C79" s="567" t="s">
        <v>415</v>
      </c>
      <c r="D79" s="567" t="s">
        <v>416</v>
      </c>
      <c r="E79" s="582"/>
      <c r="F79" s="577">
        <v>44835</v>
      </c>
      <c r="G79" s="582"/>
      <c r="H79" s="582"/>
      <c r="I79" s="582"/>
      <c r="J79" s="582"/>
      <c r="K79" s="588"/>
    </row>
    <row r="80" spans="1:11" ht="46.8">
      <c r="A80" s="566">
        <v>61</v>
      </c>
      <c r="B80" s="569" t="s">
        <v>417</v>
      </c>
      <c r="C80" s="567" t="s">
        <v>418</v>
      </c>
      <c r="D80" s="567" t="s">
        <v>419</v>
      </c>
      <c r="E80" s="583" t="s">
        <v>420</v>
      </c>
      <c r="F80" s="577">
        <v>44804</v>
      </c>
      <c r="G80" s="578">
        <f t="shared" ref="G80" si="3">H80+I80+J80</f>
        <v>3796161.6</v>
      </c>
      <c r="H80" s="579">
        <v>3758199.98</v>
      </c>
      <c r="I80" s="579">
        <v>37961.620000000003</v>
      </c>
      <c r="J80" s="579"/>
      <c r="K80" s="588"/>
    </row>
    <row r="81" spans="1:11" ht="62.4">
      <c r="A81" s="566">
        <v>62</v>
      </c>
      <c r="B81" s="569" t="s">
        <v>341</v>
      </c>
      <c r="C81" s="567" t="s">
        <v>421</v>
      </c>
      <c r="D81" s="567" t="s">
        <v>422</v>
      </c>
      <c r="E81" s="583" t="s">
        <v>423</v>
      </c>
      <c r="F81" s="577">
        <v>44804</v>
      </c>
      <c r="G81" s="578">
        <f>H81+I81</f>
        <v>2020305</v>
      </c>
      <c r="H81" s="579">
        <v>2000000</v>
      </c>
      <c r="I81" s="579">
        <v>20305</v>
      </c>
      <c r="J81" s="582"/>
      <c r="K81" s="588"/>
    </row>
    <row r="82" spans="1:11" ht="62.4">
      <c r="A82" s="566">
        <v>63</v>
      </c>
      <c r="B82" s="569" t="s">
        <v>424</v>
      </c>
      <c r="C82" s="567" t="s">
        <v>425</v>
      </c>
      <c r="D82" s="567" t="s">
        <v>426</v>
      </c>
      <c r="E82" s="583"/>
      <c r="F82" s="577"/>
      <c r="G82" s="578"/>
      <c r="H82" s="579"/>
      <c r="I82" s="579"/>
      <c r="J82" s="582"/>
      <c r="K82" s="588"/>
    </row>
    <row r="83" spans="1:11" ht="62.4">
      <c r="A83" s="566">
        <v>64</v>
      </c>
      <c r="B83" s="569" t="s">
        <v>427</v>
      </c>
      <c r="C83" s="567" t="s">
        <v>428</v>
      </c>
      <c r="D83" s="567" t="s">
        <v>429</v>
      </c>
      <c r="E83" s="583"/>
      <c r="F83" s="577"/>
      <c r="G83" s="578"/>
      <c r="H83" s="579"/>
      <c r="I83" s="579"/>
      <c r="J83" s="582"/>
      <c r="K83" s="588"/>
    </row>
    <row r="84" spans="1:11" ht="62.4">
      <c r="A84" s="566">
        <v>65</v>
      </c>
      <c r="B84" s="569" t="s">
        <v>430</v>
      </c>
      <c r="C84" s="567" t="s">
        <v>431</v>
      </c>
      <c r="D84" s="567" t="s">
        <v>432</v>
      </c>
      <c r="E84" s="583" t="s">
        <v>433</v>
      </c>
      <c r="F84" s="577" t="s">
        <v>434</v>
      </c>
      <c r="G84" s="578"/>
      <c r="H84" s="579"/>
      <c r="I84" s="579"/>
      <c r="J84" s="582"/>
      <c r="K84" s="588"/>
    </row>
    <row r="85" spans="1:11" ht="62.4">
      <c r="A85" s="566">
        <v>66</v>
      </c>
      <c r="B85" s="569" t="s">
        <v>435</v>
      </c>
      <c r="C85" s="567" t="s">
        <v>436</v>
      </c>
      <c r="D85" s="567" t="s">
        <v>437</v>
      </c>
      <c r="E85" s="595"/>
      <c r="F85" s="577">
        <v>44804</v>
      </c>
      <c r="G85" s="582"/>
      <c r="H85" s="582"/>
      <c r="I85" s="582"/>
      <c r="J85" s="582"/>
      <c r="K85" s="588"/>
    </row>
    <row r="86" spans="1:11" ht="62.4">
      <c r="A86" s="566">
        <v>67</v>
      </c>
      <c r="B86" s="569" t="s">
        <v>438</v>
      </c>
      <c r="C86" s="567" t="s">
        <v>439</v>
      </c>
      <c r="D86" s="567" t="s">
        <v>440</v>
      </c>
      <c r="E86" s="595"/>
      <c r="F86" s="577" t="s">
        <v>434</v>
      </c>
      <c r="G86" s="582"/>
      <c r="H86" s="582"/>
      <c r="I86" s="582"/>
      <c r="J86" s="582"/>
      <c r="K86" s="588"/>
    </row>
    <row r="87" spans="1:11" ht="62.4">
      <c r="A87" s="566">
        <v>68</v>
      </c>
      <c r="B87" s="569" t="s">
        <v>441</v>
      </c>
      <c r="C87" s="567" t="s">
        <v>442</v>
      </c>
      <c r="D87" s="567" t="s">
        <v>443</v>
      </c>
      <c r="E87" s="583" t="s">
        <v>444</v>
      </c>
      <c r="F87" s="577" t="s">
        <v>445</v>
      </c>
      <c r="G87" s="582"/>
      <c r="H87" s="582"/>
      <c r="I87" s="582"/>
      <c r="J87" s="582"/>
      <c r="K87" s="588"/>
    </row>
    <row r="88" spans="1:11" ht="62.4">
      <c r="A88" s="566">
        <v>69</v>
      </c>
      <c r="B88" s="569" t="s">
        <v>446</v>
      </c>
      <c r="C88" s="567" t="s">
        <v>447</v>
      </c>
      <c r="D88" s="567" t="s">
        <v>448</v>
      </c>
      <c r="E88" s="582"/>
      <c r="F88" s="577">
        <v>44788</v>
      </c>
      <c r="G88" s="582"/>
      <c r="H88" s="582"/>
      <c r="I88" s="582"/>
      <c r="J88" s="582"/>
      <c r="K88" s="589"/>
    </row>
    <row r="89" spans="1:11" ht="46.8">
      <c r="A89" s="566">
        <v>70</v>
      </c>
      <c r="B89" s="569" t="s">
        <v>449</v>
      </c>
      <c r="C89" s="567" t="s">
        <v>450</v>
      </c>
      <c r="D89" s="567" t="s">
        <v>451</v>
      </c>
      <c r="E89" s="582"/>
      <c r="F89" s="577">
        <v>44743</v>
      </c>
      <c r="G89" s="582"/>
      <c r="H89" s="582"/>
      <c r="I89" s="582"/>
      <c r="J89" s="582"/>
      <c r="K89" s="588"/>
    </row>
    <row r="90" spans="1:11" ht="31.2">
      <c r="A90" s="762">
        <v>71</v>
      </c>
      <c r="B90" s="752" t="s">
        <v>452</v>
      </c>
      <c r="C90" s="758" t="s">
        <v>453</v>
      </c>
      <c r="D90" s="567" t="s">
        <v>454</v>
      </c>
      <c r="E90" s="582"/>
      <c r="F90" s="577" t="s">
        <v>445</v>
      </c>
      <c r="G90" s="578"/>
      <c r="H90" s="579"/>
      <c r="I90" s="579"/>
      <c r="J90" s="582"/>
      <c r="K90" s="588"/>
    </row>
    <row r="91" spans="1:11" ht="18">
      <c r="A91" s="766"/>
      <c r="B91" s="754"/>
      <c r="C91" s="760"/>
      <c r="D91" s="567" t="s">
        <v>455</v>
      </c>
      <c r="E91" s="582"/>
      <c r="F91" s="577" t="s">
        <v>456</v>
      </c>
      <c r="G91" s="578">
        <f t="shared" ref="G91:G92" si="4">H91+I91</f>
        <v>71209.2</v>
      </c>
      <c r="H91" s="579">
        <v>70496.55</v>
      </c>
      <c r="I91" s="579">
        <v>712.65</v>
      </c>
      <c r="J91" s="582"/>
      <c r="K91" s="603"/>
    </row>
    <row r="92" spans="1:11" ht="18">
      <c r="A92" s="763"/>
      <c r="B92" s="753"/>
      <c r="C92" s="759"/>
      <c r="D92" s="567" t="s">
        <v>457</v>
      </c>
      <c r="E92" s="582"/>
      <c r="F92" s="577" t="s">
        <v>458</v>
      </c>
      <c r="G92" s="578">
        <f t="shared" si="4"/>
        <v>304048.8</v>
      </c>
      <c r="H92" s="579">
        <v>301008.31</v>
      </c>
      <c r="I92" s="579">
        <v>3040.49</v>
      </c>
      <c r="J92" s="582"/>
      <c r="K92" s="588"/>
    </row>
    <row r="93" spans="1:11" ht="46.8">
      <c r="A93" s="566">
        <v>72</v>
      </c>
      <c r="B93" s="569" t="s">
        <v>459</v>
      </c>
      <c r="C93" s="567" t="s">
        <v>460</v>
      </c>
      <c r="D93" s="567" t="s">
        <v>461</v>
      </c>
      <c r="E93" s="583" t="s">
        <v>462</v>
      </c>
      <c r="F93" s="577">
        <v>44788</v>
      </c>
      <c r="G93" s="582"/>
      <c r="H93" s="582"/>
      <c r="I93" s="582"/>
      <c r="J93" s="582"/>
      <c r="K93" s="588"/>
    </row>
    <row r="94" spans="1:11" ht="62.4">
      <c r="A94" s="566">
        <v>73</v>
      </c>
      <c r="B94" s="569" t="s">
        <v>463</v>
      </c>
      <c r="C94" s="567" t="s">
        <v>464</v>
      </c>
      <c r="D94" s="567" t="s">
        <v>465</v>
      </c>
      <c r="E94" s="583" t="s">
        <v>466</v>
      </c>
      <c r="F94" s="577" t="s">
        <v>467</v>
      </c>
      <c r="G94" s="582"/>
      <c r="H94" s="582"/>
      <c r="I94" s="582"/>
      <c r="J94" s="582"/>
      <c r="K94" s="588"/>
    </row>
    <row r="95" spans="1:11" ht="46.8">
      <c r="A95" s="566">
        <v>74</v>
      </c>
      <c r="B95" s="569" t="s">
        <v>468</v>
      </c>
      <c r="C95" s="567" t="s">
        <v>469</v>
      </c>
      <c r="D95" s="567" t="s">
        <v>470</v>
      </c>
      <c r="E95" s="582"/>
      <c r="F95" s="577">
        <v>44804</v>
      </c>
      <c r="G95" s="578">
        <f t="shared" ref="G95" si="5">H95+I95</f>
        <v>2696970.1700000004</v>
      </c>
      <c r="H95" s="579">
        <v>2670000.4700000002</v>
      </c>
      <c r="I95" s="579">
        <v>26969.7</v>
      </c>
      <c r="J95" s="582"/>
      <c r="K95" s="589"/>
    </row>
    <row r="96" spans="1:11" ht="46.8">
      <c r="A96" s="566">
        <v>75</v>
      </c>
      <c r="B96" s="591" t="s">
        <v>471</v>
      </c>
      <c r="C96" s="567" t="s">
        <v>472</v>
      </c>
      <c r="D96" s="567" t="s">
        <v>473</v>
      </c>
      <c r="E96" s="582"/>
      <c r="F96" s="577" t="s">
        <v>434</v>
      </c>
      <c r="G96" s="582"/>
      <c r="H96" s="582"/>
      <c r="I96" s="582"/>
      <c r="J96" s="582"/>
      <c r="K96" s="589"/>
    </row>
    <row r="97" spans="1:11" ht="62.4">
      <c r="A97" s="566">
        <v>76</v>
      </c>
      <c r="B97" s="591" t="s">
        <v>474</v>
      </c>
      <c r="C97" s="567" t="s">
        <v>475</v>
      </c>
      <c r="D97" s="567" t="s">
        <v>476</v>
      </c>
      <c r="E97" s="582"/>
      <c r="F97" s="577">
        <v>44835</v>
      </c>
      <c r="G97" s="582"/>
      <c r="H97" s="582"/>
      <c r="I97" s="582"/>
      <c r="J97" s="582"/>
      <c r="K97" s="588"/>
    </row>
    <row r="98" spans="1:11" ht="31.2">
      <c r="A98" s="762">
        <v>77</v>
      </c>
      <c r="B98" s="752" t="s">
        <v>477</v>
      </c>
      <c r="C98" s="758" t="s">
        <v>478</v>
      </c>
      <c r="D98" s="567" t="s">
        <v>479</v>
      </c>
      <c r="E98" s="599"/>
      <c r="F98" s="577">
        <v>44804</v>
      </c>
      <c r="G98" s="599"/>
      <c r="H98" s="599"/>
      <c r="I98" s="599"/>
      <c r="J98" s="599"/>
      <c r="K98" s="588"/>
    </row>
    <row r="99" spans="1:11" ht="62.4">
      <c r="A99" s="763"/>
      <c r="B99" s="753"/>
      <c r="C99" s="759"/>
      <c r="D99" s="592" t="s">
        <v>480</v>
      </c>
      <c r="E99" s="582"/>
      <c r="F99" s="577">
        <v>44804</v>
      </c>
      <c r="G99" s="582"/>
      <c r="H99" s="582"/>
      <c r="I99" s="582"/>
      <c r="J99" s="582"/>
      <c r="K99" s="588"/>
    </row>
    <row r="100" spans="1:11" ht="62.4">
      <c r="A100" s="566">
        <v>78</v>
      </c>
      <c r="B100" s="752" t="s">
        <v>481</v>
      </c>
      <c r="C100" s="567" t="s">
        <v>482</v>
      </c>
      <c r="D100" s="592" t="s">
        <v>483</v>
      </c>
      <c r="E100" s="582"/>
      <c r="F100" s="577">
        <v>44805</v>
      </c>
      <c r="G100" s="582"/>
      <c r="H100" s="582"/>
      <c r="I100" s="582"/>
      <c r="J100" s="582"/>
      <c r="K100" s="588"/>
    </row>
    <row r="101" spans="1:11" ht="93.6">
      <c r="A101" s="566">
        <v>79</v>
      </c>
      <c r="B101" s="753"/>
      <c r="C101" s="567" t="s">
        <v>484</v>
      </c>
      <c r="D101" s="592" t="s">
        <v>485</v>
      </c>
      <c r="E101" s="582"/>
      <c r="F101" s="577">
        <v>44805</v>
      </c>
      <c r="G101" s="582"/>
      <c r="H101" s="582"/>
      <c r="I101" s="582"/>
      <c r="J101" s="582"/>
      <c r="K101" s="588"/>
    </row>
    <row r="102" spans="1:11" ht="109.2">
      <c r="A102" s="566">
        <v>80</v>
      </c>
      <c r="B102" s="569" t="s">
        <v>486</v>
      </c>
      <c r="C102" s="567" t="s">
        <v>487</v>
      </c>
      <c r="D102" s="592" t="s">
        <v>488</v>
      </c>
      <c r="E102" s="576" t="s">
        <v>489</v>
      </c>
      <c r="F102" s="577">
        <v>44757</v>
      </c>
      <c r="G102" s="578">
        <f t="shared" ref="G102" si="6">H102+I102</f>
        <v>1693888</v>
      </c>
      <c r="H102" s="579">
        <v>1676949.11</v>
      </c>
      <c r="I102" s="579">
        <v>16938.89</v>
      </c>
      <c r="J102" s="582"/>
      <c r="K102" s="588"/>
    </row>
    <row r="103" spans="1:11" ht="46.8">
      <c r="A103" s="566">
        <v>81</v>
      </c>
      <c r="B103" s="569" t="s">
        <v>490</v>
      </c>
      <c r="C103" s="567" t="s">
        <v>491</v>
      </c>
      <c r="D103" s="592" t="s">
        <v>476</v>
      </c>
      <c r="E103" s="582"/>
      <c r="F103" s="577">
        <v>44805</v>
      </c>
      <c r="G103" s="582"/>
      <c r="H103" s="582"/>
      <c r="I103" s="582"/>
      <c r="J103" s="582"/>
      <c r="K103" s="588"/>
    </row>
    <row r="104" spans="1:11" ht="46.8">
      <c r="A104" s="566">
        <v>82</v>
      </c>
      <c r="B104" s="569" t="s">
        <v>492</v>
      </c>
      <c r="C104" s="567" t="s">
        <v>493</v>
      </c>
      <c r="D104" s="592" t="s">
        <v>494</v>
      </c>
      <c r="E104" s="582"/>
      <c r="F104" s="577">
        <v>44712</v>
      </c>
      <c r="G104" s="578">
        <f t="shared" ref="G104" si="7">H104+I104</f>
        <v>1320386.29</v>
      </c>
      <c r="H104" s="579">
        <v>1205472.26</v>
      </c>
      <c r="I104" s="579">
        <v>114914.03</v>
      </c>
      <c r="J104" s="579"/>
      <c r="K104" s="588"/>
    </row>
    <row r="105" spans="1:11" ht="46.8">
      <c r="A105" s="566">
        <v>83</v>
      </c>
      <c r="B105" s="752" t="s">
        <v>495</v>
      </c>
      <c r="C105" s="567" t="s">
        <v>496</v>
      </c>
      <c r="D105" s="592" t="s">
        <v>497</v>
      </c>
      <c r="E105" s="582"/>
      <c r="F105" s="577">
        <v>44803</v>
      </c>
      <c r="G105" s="582"/>
      <c r="H105" s="582"/>
      <c r="I105" s="582"/>
      <c r="J105" s="582"/>
      <c r="K105" s="588"/>
    </row>
    <row r="106" spans="1:11" ht="46.8">
      <c r="A106" s="566">
        <v>84</v>
      </c>
      <c r="B106" s="753"/>
      <c r="C106" s="567" t="s">
        <v>498</v>
      </c>
      <c r="D106" s="592" t="s">
        <v>499</v>
      </c>
      <c r="E106" s="582"/>
      <c r="F106" s="577">
        <v>44803</v>
      </c>
      <c r="G106" s="582"/>
      <c r="H106" s="582"/>
      <c r="I106" s="582"/>
      <c r="J106" s="582"/>
      <c r="K106" s="588"/>
    </row>
    <row r="107" spans="1:11" ht="31.2">
      <c r="A107" s="566">
        <v>85</v>
      </c>
      <c r="B107" s="752" t="s">
        <v>500</v>
      </c>
      <c r="C107" s="567" t="s">
        <v>501</v>
      </c>
      <c r="D107" s="592" t="s">
        <v>502</v>
      </c>
      <c r="E107" s="600"/>
      <c r="F107" s="577"/>
      <c r="G107" s="600"/>
      <c r="H107" s="600"/>
      <c r="I107" s="600"/>
      <c r="J107" s="600"/>
      <c r="K107" s="588"/>
    </row>
    <row r="108" spans="1:11" ht="31.2">
      <c r="A108" s="566">
        <v>86</v>
      </c>
      <c r="B108" s="754"/>
      <c r="C108" s="567" t="s">
        <v>503</v>
      </c>
      <c r="D108" s="592" t="s">
        <v>504</v>
      </c>
      <c r="E108" s="582"/>
      <c r="F108" s="582"/>
      <c r="G108" s="582"/>
      <c r="H108" s="582"/>
      <c r="I108" s="582"/>
      <c r="J108" s="582"/>
      <c r="K108" s="588"/>
    </row>
    <row r="109" spans="1:11" ht="31.2">
      <c r="A109" s="566">
        <v>87</v>
      </c>
      <c r="B109" s="753"/>
      <c r="C109" s="567" t="s">
        <v>505</v>
      </c>
      <c r="D109" s="592" t="s">
        <v>506</v>
      </c>
      <c r="E109" s="582"/>
      <c r="F109" s="582"/>
      <c r="G109" s="582"/>
      <c r="H109" s="582"/>
      <c r="I109" s="582"/>
      <c r="J109" s="582"/>
      <c r="K109" s="588"/>
    </row>
    <row r="110" spans="1:11" ht="46.8">
      <c r="A110" s="575">
        <v>88</v>
      </c>
      <c r="B110" s="752" t="s">
        <v>507</v>
      </c>
      <c r="C110" s="571" t="s">
        <v>508</v>
      </c>
      <c r="D110" s="592" t="s">
        <v>509</v>
      </c>
      <c r="E110" s="582"/>
      <c r="F110" s="582"/>
      <c r="G110" s="578">
        <f t="shared" ref="G110" si="8">H110+I110</f>
        <v>1060424.8</v>
      </c>
      <c r="H110" s="579">
        <v>1049820.55</v>
      </c>
      <c r="I110" s="579">
        <v>10604.25</v>
      </c>
      <c r="J110" s="582"/>
      <c r="K110" s="588"/>
    </row>
    <row r="111" spans="1:11" ht="31.2">
      <c r="A111" s="566">
        <v>89</v>
      </c>
      <c r="B111" s="753"/>
      <c r="C111" s="567" t="s">
        <v>510</v>
      </c>
      <c r="D111" s="592" t="s">
        <v>511</v>
      </c>
      <c r="E111" s="582"/>
      <c r="F111" s="582"/>
      <c r="G111" s="582"/>
      <c r="H111" s="582"/>
      <c r="I111" s="582"/>
      <c r="J111" s="582"/>
      <c r="K111" s="588"/>
    </row>
    <row r="112" spans="1:11" ht="46.8">
      <c r="A112" s="566">
        <v>90</v>
      </c>
      <c r="B112" s="569" t="s">
        <v>369</v>
      </c>
      <c r="C112" s="567" t="s">
        <v>512</v>
      </c>
      <c r="D112" s="593" t="s">
        <v>513</v>
      </c>
      <c r="E112" s="582"/>
      <c r="F112" s="577">
        <v>44743</v>
      </c>
      <c r="G112" s="582"/>
      <c r="H112" s="582"/>
      <c r="I112" s="582"/>
      <c r="J112" s="582"/>
      <c r="K112" s="588"/>
    </row>
    <row r="113" spans="1:11" ht="62.4">
      <c r="A113" s="566">
        <v>91</v>
      </c>
      <c r="B113" s="569" t="s">
        <v>514</v>
      </c>
      <c r="C113" s="567" t="s">
        <v>515</v>
      </c>
      <c r="D113" s="592" t="s">
        <v>516</v>
      </c>
      <c r="E113" s="601"/>
      <c r="F113" s="577">
        <v>44805</v>
      </c>
      <c r="G113" s="601"/>
      <c r="H113" s="601"/>
      <c r="I113" s="601"/>
      <c r="J113" s="601"/>
      <c r="K113" s="588"/>
    </row>
    <row r="114" spans="1:11" ht="62.4">
      <c r="A114" s="566">
        <v>92</v>
      </c>
      <c r="B114" s="569" t="s">
        <v>517</v>
      </c>
      <c r="C114" s="567" t="s">
        <v>518</v>
      </c>
      <c r="D114" s="592" t="s">
        <v>519</v>
      </c>
      <c r="E114" s="601"/>
      <c r="F114" s="577">
        <v>44805</v>
      </c>
      <c r="G114" s="601"/>
      <c r="H114" s="601"/>
      <c r="I114" s="601"/>
      <c r="J114" s="601"/>
      <c r="K114" s="588"/>
    </row>
    <row r="115" spans="1:11" ht="46.8">
      <c r="A115" s="566">
        <v>93</v>
      </c>
      <c r="B115" s="569" t="s">
        <v>520</v>
      </c>
      <c r="C115" s="567" t="s">
        <v>521</v>
      </c>
      <c r="D115" s="592" t="s">
        <v>522</v>
      </c>
      <c r="E115" s="601"/>
      <c r="F115" s="577">
        <v>44805</v>
      </c>
      <c r="G115" s="601"/>
      <c r="H115" s="601"/>
      <c r="I115" s="601"/>
      <c r="J115" s="601"/>
      <c r="K115" s="588"/>
    </row>
    <row r="116" spans="1:11">
      <c r="A116" s="559"/>
      <c r="B116" s="560"/>
      <c r="C116" s="561"/>
      <c r="D116" s="554"/>
      <c r="E116" s="554"/>
      <c r="F116" s="554"/>
      <c r="G116" s="554"/>
      <c r="H116" s="554"/>
      <c r="I116" s="554"/>
      <c r="J116" s="554"/>
      <c r="K116" s="558"/>
    </row>
    <row r="117" spans="1:11">
      <c r="A117" s="559"/>
      <c r="B117" s="560"/>
      <c r="C117" s="561"/>
      <c r="D117" s="554"/>
      <c r="E117" s="554"/>
      <c r="F117" s="554"/>
      <c r="G117" s="554"/>
      <c r="H117" s="554"/>
      <c r="I117" s="554"/>
      <c r="J117" s="554"/>
      <c r="K117" s="558"/>
    </row>
    <row r="118" spans="1:11">
      <c r="A118" s="559"/>
      <c r="B118" s="560"/>
      <c r="C118" s="561"/>
      <c r="D118" s="554"/>
      <c r="E118" s="554"/>
      <c r="F118" s="554"/>
      <c r="G118" s="554"/>
      <c r="H118" s="554"/>
      <c r="I118" s="554"/>
      <c r="J118" s="554"/>
    </row>
    <row r="119" spans="1:11" ht="21.75" customHeight="1">
      <c r="A119" s="559"/>
      <c r="B119" s="560"/>
      <c r="C119" s="561"/>
      <c r="D119" s="554"/>
      <c r="E119" s="554"/>
      <c r="F119" s="554"/>
      <c r="G119" s="554"/>
      <c r="H119" s="554"/>
      <c r="I119" s="554"/>
      <c r="J119" s="554"/>
    </row>
    <row r="120" spans="1:11" ht="21.75" customHeight="1">
      <c r="A120" s="559"/>
      <c r="B120" s="560"/>
      <c r="C120" s="561"/>
      <c r="D120" s="554"/>
      <c r="E120" s="554"/>
      <c r="F120" s="554"/>
      <c r="G120" s="554"/>
      <c r="H120" s="554"/>
      <c r="I120" s="554"/>
      <c r="J120" s="554"/>
    </row>
    <row r="121" spans="1:11">
      <c r="A121" s="559"/>
      <c r="B121" s="560"/>
      <c r="C121" s="561"/>
      <c r="D121" s="554"/>
      <c r="E121" s="554"/>
      <c r="F121" s="554"/>
      <c r="G121" s="554"/>
      <c r="H121" s="554"/>
      <c r="I121" s="554"/>
      <c r="J121" s="554"/>
    </row>
    <row r="122" spans="1:11">
      <c r="A122" s="559"/>
      <c r="B122" s="560"/>
      <c r="C122" s="561"/>
      <c r="D122" s="554"/>
      <c r="E122" s="554"/>
      <c r="F122" s="554"/>
      <c r="G122" s="554"/>
      <c r="H122" s="554"/>
      <c r="I122" s="554"/>
      <c r="J122" s="554"/>
    </row>
    <row r="123" spans="1:11" ht="22.8">
      <c r="A123" s="559"/>
      <c r="B123" s="560"/>
      <c r="C123" s="561"/>
      <c r="D123" s="594"/>
      <c r="E123" s="594"/>
      <c r="F123" s="594"/>
      <c r="G123" s="594"/>
      <c r="H123" s="594"/>
      <c r="I123" s="594"/>
      <c r="J123" s="594"/>
    </row>
    <row r="124" spans="1:11">
      <c r="A124" s="559"/>
      <c r="B124" s="560"/>
      <c r="C124" s="561"/>
      <c r="D124" s="554"/>
      <c r="E124" s="554"/>
      <c r="F124" s="554"/>
      <c r="G124" s="554"/>
      <c r="H124" s="554"/>
      <c r="I124" s="554"/>
      <c r="J124" s="554"/>
    </row>
    <row r="125" spans="1:11">
      <c r="A125" s="559"/>
      <c r="B125" s="560"/>
      <c r="C125" s="561"/>
      <c r="D125" s="554"/>
      <c r="E125" s="554"/>
      <c r="F125" s="554"/>
      <c r="G125" s="554"/>
      <c r="H125" s="554"/>
      <c r="I125" s="554"/>
      <c r="J125" s="554"/>
    </row>
    <row r="126" spans="1:11">
      <c r="A126" s="559"/>
      <c r="B126" s="560"/>
      <c r="C126" s="561"/>
      <c r="D126" s="554"/>
      <c r="E126" s="554"/>
      <c r="F126" s="554"/>
      <c r="G126" s="554"/>
      <c r="H126" s="554"/>
      <c r="I126" s="554"/>
      <c r="J126" s="554"/>
    </row>
    <row r="127" spans="1:11">
      <c r="A127" s="559"/>
      <c r="B127" s="560"/>
      <c r="C127" s="561"/>
      <c r="D127" s="554"/>
      <c r="E127" s="554"/>
      <c r="F127" s="554"/>
      <c r="G127" s="554"/>
      <c r="H127" s="554"/>
      <c r="I127" s="554"/>
      <c r="J127" s="554"/>
    </row>
    <row r="128" spans="1:11">
      <c r="A128" s="559"/>
      <c r="B128" s="560"/>
      <c r="C128" s="561"/>
      <c r="D128" s="554"/>
      <c r="E128" s="554"/>
      <c r="F128" s="554"/>
      <c r="G128" s="554"/>
      <c r="H128" s="554"/>
      <c r="I128" s="554"/>
      <c r="J128" s="554"/>
    </row>
    <row r="129" spans="1:10">
      <c r="A129" s="559"/>
      <c r="B129" s="560"/>
      <c r="C129" s="561"/>
      <c r="D129" s="554"/>
      <c r="E129" s="554"/>
      <c r="F129" s="554"/>
      <c r="G129" s="554"/>
      <c r="H129" s="554"/>
      <c r="I129" s="554"/>
      <c r="J129" s="554"/>
    </row>
    <row r="130" spans="1:10">
      <c r="A130" s="559"/>
      <c r="B130" s="560"/>
      <c r="C130" s="561"/>
      <c r="D130" s="554"/>
      <c r="E130" s="554"/>
      <c r="F130" s="554"/>
      <c r="G130" s="554"/>
      <c r="H130" s="554"/>
      <c r="I130" s="554"/>
      <c r="J130" s="554"/>
    </row>
    <row r="131" spans="1:10">
      <c r="A131" s="559"/>
      <c r="B131" s="560"/>
      <c r="C131" s="561"/>
      <c r="D131" s="554"/>
      <c r="E131" s="554"/>
      <c r="F131" s="554"/>
      <c r="G131" s="554"/>
      <c r="H131" s="554"/>
      <c r="I131" s="554"/>
      <c r="J131" s="554"/>
    </row>
    <row r="132" spans="1:10">
      <c r="A132" s="559"/>
      <c r="B132" s="560"/>
      <c r="C132" s="561"/>
      <c r="D132" s="554"/>
      <c r="E132" s="554"/>
      <c r="F132" s="554"/>
      <c r="G132" s="554"/>
      <c r="H132" s="554"/>
      <c r="I132" s="554"/>
      <c r="J132" s="554"/>
    </row>
    <row r="133" spans="1:10">
      <c r="A133" s="559"/>
      <c r="B133" s="560"/>
      <c r="C133" s="561"/>
      <c r="D133" s="554"/>
      <c r="E133" s="554"/>
      <c r="F133" s="554"/>
      <c r="G133" s="554"/>
      <c r="H133" s="554"/>
      <c r="I133" s="554"/>
      <c r="J133" s="554"/>
    </row>
    <row r="134" spans="1:10">
      <c r="A134" s="559"/>
      <c r="B134" s="560"/>
      <c r="C134" s="561"/>
      <c r="D134" s="554"/>
      <c r="E134" s="554"/>
      <c r="F134" s="554"/>
      <c r="G134" s="554"/>
      <c r="H134" s="554"/>
      <c r="I134" s="554"/>
      <c r="J134" s="554"/>
    </row>
    <row r="135" spans="1:10">
      <c r="A135" s="559"/>
      <c r="B135" s="560"/>
      <c r="C135" s="561"/>
      <c r="D135" s="554"/>
      <c r="E135" s="554"/>
      <c r="F135" s="554"/>
      <c r="G135" s="554"/>
      <c r="H135" s="554"/>
      <c r="I135" s="554"/>
      <c r="J135" s="554"/>
    </row>
    <row r="136" spans="1:10">
      <c r="A136" s="559"/>
      <c r="B136" s="560"/>
      <c r="C136" s="561"/>
      <c r="D136" s="554"/>
      <c r="E136" s="554"/>
      <c r="F136" s="554"/>
      <c r="G136" s="554"/>
      <c r="H136" s="554"/>
      <c r="I136" s="554"/>
      <c r="J136" s="554"/>
    </row>
    <row r="137" spans="1:10">
      <c r="A137" s="559"/>
      <c r="B137" s="560"/>
      <c r="C137" s="561"/>
      <c r="D137" s="554"/>
      <c r="E137" s="554"/>
      <c r="F137" s="554"/>
      <c r="G137" s="554"/>
      <c r="H137" s="554"/>
      <c r="I137" s="554"/>
      <c r="J137" s="554"/>
    </row>
    <row r="138" spans="1:10">
      <c r="A138" s="559"/>
      <c r="B138" s="560"/>
      <c r="C138" s="561"/>
      <c r="D138" s="554"/>
      <c r="E138" s="554"/>
      <c r="F138" s="554"/>
      <c r="G138" s="554"/>
      <c r="H138" s="554"/>
      <c r="I138" s="554"/>
      <c r="J138" s="554"/>
    </row>
    <row r="139" spans="1:10">
      <c r="A139" s="559"/>
      <c r="B139" s="560"/>
      <c r="C139" s="561"/>
      <c r="D139" s="554"/>
      <c r="E139" s="554"/>
      <c r="F139" s="554"/>
      <c r="G139" s="554"/>
      <c r="H139" s="554"/>
      <c r="I139" s="554"/>
      <c r="J139" s="554"/>
    </row>
    <row r="140" spans="1:10">
      <c r="A140" s="559"/>
      <c r="B140" s="560"/>
      <c r="C140" s="561"/>
      <c r="D140" s="554"/>
      <c r="E140" s="554"/>
      <c r="F140" s="554"/>
      <c r="G140" s="554"/>
      <c r="H140" s="554"/>
      <c r="I140" s="554"/>
      <c r="J140" s="554"/>
    </row>
    <row r="141" spans="1:10">
      <c r="A141" s="559"/>
      <c r="B141" s="560"/>
      <c r="C141" s="561"/>
      <c r="D141" s="554"/>
      <c r="E141" s="554"/>
      <c r="F141" s="554"/>
      <c r="G141" s="554"/>
      <c r="H141" s="554"/>
      <c r="I141" s="554"/>
      <c r="J141" s="554"/>
    </row>
    <row r="142" spans="1:10">
      <c r="A142" s="559"/>
      <c r="B142" s="560"/>
      <c r="C142" s="561"/>
      <c r="D142" s="554"/>
      <c r="E142" s="554"/>
      <c r="F142" s="554"/>
      <c r="G142" s="554"/>
      <c r="H142" s="554"/>
      <c r="I142" s="554"/>
      <c r="J142" s="554"/>
    </row>
    <row r="143" spans="1:10">
      <c r="A143" s="559"/>
      <c r="B143" s="560"/>
      <c r="C143" s="561"/>
      <c r="D143" s="554"/>
      <c r="E143" s="554"/>
      <c r="F143" s="554"/>
      <c r="G143" s="554"/>
      <c r="H143" s="554"/>
      <c r="I143" s="554"/>
      <c r="J143" s="554"/>
    </row>
    <row r="144" spans="1:10">
      <c r="A144" s="559"/>
      <c r="B144" s="560"/>
      <c r="C144" s="561"/>
      <c r="D144" s="554"/>
      <c r="E144" s="554"/>
      <c r="F144" s="554"/>
      <c r="G144" s="554"/>
      <c r="H144" s="554"/>
      <c r="I144" s="554"/>
      <c r="J144" s="554"/>
    </row>
    <row r="145" spans="1:10">
      <c r="A145" s="559"/>
      <c r="B145" s="560"/>
      <c r="C145" s="561"/>
      <c r="D145" s="554"/>
      <c r="E145" s="554"/>
      <c r="F145" s="554"/>
      <c r="G145" s="554"/>
      <c r="H145" s="554"/>
      <c r="I145" s="554"/>
      <c r="J145" s="554"/>
    </row>
    <row r="146" spans="1:10">
      <c r="A146" s="559"/>
      <c r="B146" s="560"/>
      <c r="C146" s="561"/>
      <c r="D146" s="554"/>
      <c r="E146" s="554"/>
      <c r="F146" s="554"/>
      <c r="G146" s="554"/>
      <c r="H146" s="554"/>
      <c r="I146" s="554"/>
      <c r="J146" s="554"/>
    </row>
    <row r="147" spans="1:10">
      <c r="A147" s="559"/>
      <c r="B147" s="560"/>
      <c r="C147" s="561"/>
      <c r="D147" s="554"/>
      <c r="E147" s="554"/>
      <c r="F147" s="554"/>
      <c r="G147" s="554"/>
      <c r="H147" s="554"/>
      <c r="I147" s="554"/>
      <c r="J147" s="554"/>
    </row>
    <row r="148" spans="1:10">
      <c r="A148" s="559"/>
      <c r="B148" s="560"/>
      <c r="C148" s="561"/>
      <c r="D148" s="554"/>
      <c r="E148" s="554"/>
      <c r="F148" s="554"/>
      <c r="G148" s="554"/>
      <c r="H148" s="554"/>
      <c r="I148" s="554"/>
      <c r="J148" s="554"/>
    </row>
    <row r="149" spans="1:10">
      <c r="A149" s="559"/>
      <c r="B149" s="560"/>
      <c r="C149" s="561"/>
      <c r="D149" s="554"/>
      <c r="E149" s="554"/>
      <c r="F149" s="554"/>
      <c r="G149" s="554"/>
      <c r="H149" s="554"/>
      <c r="I149" s="554"/>
      <c r="J149" s="554"/>
    </row>
    <row r="150" spans="1:10">
      <c r="A150" s="559"/>
      <c r="B150" s="560"/>
      <c r="C150" s="561"/>
      <c r="D150" s="554"/>
      <c r="E150" s="554"/>
      <c r="F150" s="554"/>
      <c r="G150" s="554"/>
      <c r="H150" s="554"/>
      <c r="I150" s="554"/>
      <c r="J150" s="554"/>
    </row>
    <row r="151" spans="1:10">
      <c r="A151" s="559"/>
      <c r="B151" s="560"/>
      <c r="C151" s="561"/>
      <c r="D151" s="554"/>
      <c r="E151" s="554"/>
      <c r="F151" s="554"/>
      <c r="G151" s="554"/>
      <c r="H151" s="554"/>
      <c r="I151" s="554"/>
      <c r="J151" s="554"/>
    </row>
    <row r="152" spans="1:10">
      <c r="A152" s="559"/>
      <c r="B152" s="560"/>
      <c r="C152" s="561"/>
      <c r="D152" s="554"/>
      <c r="E152" s="554"/>
      <c r="F152" s="554"/>
      <c r="G152" s="554"/>
      <c r="H152" s="554"/>
      <c r="I152" s="554"/>
      <c r="J152" s="554"/>
    </row>
    <row r="153" spans="1:10">
      <c r="A153" s="559"/>
      <c r="B153" s="560"/>
      <c r="C153" s="561"/>
      <c r="D153" s="554"/>
      <c r="E153" s="554"/>
      <c r="F153" s="554"/>
      <c r="G153" s="554"/>
      <c r="H153" s="554"/>
      <c r="I153" s="554"/>
      <c r="J153" s="554"/>
    </row>
    <row r="154" spans="1:10">
      <c r="A154" s="559"/>
      <c r="B154" s="560"/>
      <c r="C154" s="561"/>
      <c r="D154" s="554"/>
      <c r="E154" s="554"/>
      <c r="F154" s="554"/>
      <c r="G154" s="554"/>
      <c r="H154" s="554"/>
      <c r="I154" s="554"/>
      <c r="J154" s="554"/>
    </row>
    <row r="155" spans="1:10">
      <c r="A155" s="559"/>
      <c r="B155" s="560"/>
      <c r="C155" s="561"/>
      <c r="D155" s="554"/>
      <c r="E155" s="554"/>
      <c r="F155" s="554"/>
      <c r="G155" s="554"/>
      <c r="H155" s="554"/>
      <c r="I155" s="554"/>
      <c r="J155" s="554"/>
    </row>
    <row r="156" spans="1:10">
      <c r="A156" s="559"/>
      <c r="B156" s="560"/>
      <c r="C156" s="561"/>
      <c r="D156" s="554"/>
      <c r="E156" s="554"/>
      <c r="F156" s="554"/>
      <c r="G156" s="554"/>
      <c r="H156" s="554"/>
      <c r="I156" s="554"/>
      <c r="J156" s="554"/>
    </row>
    <row r="157" spans="1:10">
      <c r="A157" s="559"/>
      <c r="B157" s="560"/>
      <c r="C157" s="561"/>
      <c r="D157" s="554"/>
      <c r="E157" s="554"/>
      <c r="F157" s="554"/>
      <c r="G157" s="554"/>
      <c r="H157" s="554"/>
      <c r="I157" s="554"/>
      <c r="J157" s="554"/>
    </row>
    <row r="158" spans="1:10">
      <c r="A158" s="559"/>
      <c r="B158" s="560"/>
      <c r="C158" s="561"/>
      <c r="D158" s="554"/>
      <c r="E158" s="554"/>
      <c r="F158" s="554"/>
      <c r="G158" s="554"/>
      <c r="H158" s="554"/>
      <c r="I158" s="554"/>
      <c r="J158" s="554"/>
    </row>
    <row r="159" spans="1:10">
      <c r="A159" s="559"/>
      <c r="B159" s="560"/>
      <c r="C159" s="561"/>
      <c r="D159" s="554"/>
      <c r="E159" s="554"/>
      <c r="F159" s="554"/>
      <c r="G159" s="554"/>
      <c r="H159" s="554"/>
      <c r="I159" s="554"/>
      <c r="J159" s="554"/>
    </row>
    <row r="160" spans="1:10">
      <c r="A160" s="559"/>
      <c r="B160" s="560"/>
      <c r="C160" s="561"/>
      <c r="D160" s="554"/>
      <c r="E160" s="554"/>
      <c r="F160" s="554"/>
      <c r="G160" s="554"/>
      <c r="H160" s="554"/>
      <c r="I160" s="554"/>
      <c r="J160" s="554"/>
    </row>
    <row r="161" spans="1:10">
      <c r="A161" s="559"/>
      <c r="B161" s="560"/>
      <c r="C161" s="561"/>
      <c r="D161" s="554"/>
      <c r="E161" s="554"/>
      <c r="F161" s="554"/>
      <c r="G161" s="554"/>
      <c r="H161" s="554"/>
      <c r="I161" s="554"/>
      <c r="J161" s="554"/>
    </row>
    <row r="162" spans="1:10">
      <c r="A162" s="559"/>
      <c r="B162" s="560"/>
      <c r="C162" s="561"/>
      <c r="D162" s="554"/>
      <c r="E162" s="554"/>
      <c r="F162" s="554"/>
      <c r="G162" s="554"/>
      <c r="H162" s="554"/>
      <c r="I162" s="554"/>
      <c r="J162" s="554"/>
    </row>
    <row r="163" spans="1:10">
      <c r="A163" s="559"/>
      <c r="B163" s="560"/>
      <c r="C163" s="561"/>
      <c r="D163" s="554"/>
      <c r="E163" s="554"/>
      <c r="F163" s="554"/>
      <c r="G163" s="554"/>
      <c r="H163" s="554"/>
      <c r="I163" s="554"/>
      <c r="J163" s="554"/>
    </row>
    <row r="164" spans="1:10">
      <c r="A164" s="559"/>
      <c r="B164" s="560"/>
      <c r="C164" s="561"/>
      <c r="D164" s="554"/>
      <c r="E164" s="554"/>
      <c r="F164" s="554"/>
      <c r="G164" s="554"/>
      <c r="H164" s="554"/>
      <c r="I164" s="554"/>
      <c r="J164" s="554"/>
    </row>
    <row r="165" spans="1:10">
      <c r="A165" s="559"/>
      <c r="B165" s="560"/>
      <c r="C165" s="561"/>
      <c r="D165" s="554"/>
      <c r="E165" s="554"/>
      <c r="F165" s="554"/>
      <c r="G165" s="554"/>
      <c r="H165" s="554"/>
      <c r="I165" s="554"/>
      <c r="J165" s="554"/>
    </row>
    <row r="166" spans="1:10">
      <c r="A166" s="559"/>
      <c r="B166" s="560"/>
      <c r="C166" s="561"/>
      <c r="D166" s="554"/>
      <c r="E166" s="554"/>
      <c r="F166" s="554"/>
      <c r="G166" s="554"/>
      <c r="H166" s="554"/>
      <c r="I166" s="554"/>
      <c r="J166" s="554"/>
    </row>
    <row r="167" spans="1:10">
      <c r="A167" s="559"/>
      <c r="B167" s="560"/>
      <c r="C167" s="561"/>
      <c r="D167" s="554"/>
      <c r="E167" s="554"/>
      <c r="F167" s="554"/>
      <c r="G167" s="554"/>
      <c r="H167" s="554"/>
      <c r="I167" s="554"/>
      <c r="J167" s="554"/>
    </row>
    <row r="168" spans="1:10">
      <c r="A168" s="559"/>
      <c r="B168" s="560"/>
      <c r="C168" s="561"/>
      <c r="D168" s="554"/>
      <c r="E168" s="554"/>
      <c r="F168" s="554"/>
      <c r="G168" s="554"/>
      <c r="H168" s="554"/>
      <c r="I168" s="554"/>
      <c r="J168" s="554"/>
    </row>
    <row r="169" spans="1:10">
      <c r="A169" s="559"/>
      <c r="B169" s="560"/>
      <c r="C169" s="561"/>
      <c r="D169" s="554"/>
      <c r="E169" s="554"/>
      <c r="F169" s="554"/>
      <c r="G169" s="554"/>
      <c r="H169" s="554"/>
      <c r="I169" s="554"/>
      <c r="J169" s="554"/>
    </row>
    <row r="170" spans="1:10">
      <c r="A170" s="559"/>
      <c r="B170" s="560"/>
      <c r="C170" s="561"/>
      <c r="D170" s="554"/>
      <c r="E170" s="554"/>
      <c r="F170" s="554"/>
      <c r="G170" s="554"/>
      <c r="H170" s="554"/>
      <c r="I170" s="554"/>
      <c r="J170" s="554"/>
    </row>
    <row r="171" spans="1:10">
      <c r="A171" s="559"/>
      <c r="B171" s="560"/>
      <c r="C171" s="561"/>
      <c r="D171" s="554"/>
      <c r="E171" s="554"/>
      <c r="F171" s="554"/>
      <c r="G171" s="554"/>
      <c r="H171" s="554"/>
      <c r="I171" s="554"/>
      <c r="J171" s="554"/>
    </row>
    <row r="172" spans="1:10">
      <c r="A172" s="559"/>
      <c r="B172" s="560"/>
      <c r="C172" s="561"/>
      <c r="D172" s="554"/>
      <c r="E172" s="554"/>
      <c r="F172" s="554"/>
      <c r="G172" s="554"/>
      <c r="H172" s="554"/>
      <c r="I172" s="554"/>
      <c r="J172" s="554"/>
    </row>
    <row r="173" spans="1:10">
      <c r="A173" s="559"/>
      <c r="B173" s="560"/>
      <c r="C173" s="561"/>
      <c r="D173" s="554"/>
      <c r="E173" s="554"/>
      <c r="F173" s="554"/>
      <c r="G173" s="554"/>
      <c r="H173" s="554"/>
      <c r="I173" s="554"/>
      <c r="J173" s="554"/>
    </row>
    <row r="174" spans="1:10">
      <c r="A174" s="559"/>
      <c r="B174" s="560"/>
      <c r="C174" s="561"/>
      <c r="D174" s="554"/>
      <c r="E174" s="554"/>
      <c r="F174" s="554"/>
      <c r="G174" s="554"/>
      <c r="H174" s="554"/>
      <c r="I174" s="554"/>
      <c r="J174" s="554"/>
    </row>
    <row r="175" spans="1:10">
      <c r="A175" s="559"/>
      <c r="B175" s="560"/>
      <c r="C175" s="561"/>
      <c r="D175" s="554"/>
      <c r="E175" s="554"/>
      <c r="F175" s="554"/>
      <c r="G175" s="554"/>
      <c r="H175" s="554"/>
      <c r="I175" s="554"/>
      <c r="J175" s="554"/>
    </row>
    <row r="176" spans="1:10">
      <c r="A176" s="559"/>
      <c r="B176" s="560"/>
      <c r="C176" s="561"/>
      <c r="D176" s="554"/>
      <c r="E176" s="554"/>
      <c r="F176" s="554"/>
      <c r="G176" s="554"/>
      <c r="H176" s="554"/>
      <c r="I176" s="554"/>
      <c r="J176" s="554"/>
    </row>
    <row r="177" spans="1:10">
      <c r="A177" s="559"/>
      <c r="B177" s="560"/>
      <c r="C177" s="561"/>
      <c r="D177" s="554"/>
      <c r="E177" s="554"/>
      <c r="F177" s="554"/>
      <c r="G177" s="554"/>
      <c r="H177" s="554"/>
      <c r="I177" s="554"/>
      <c r="J177" s="554"/>
    </row>
    <row r="178" spans="1:10">
      <c r="A178" s="559"/>
      <c r="B178" s="560"/>
      <c r="C178" s="561"/>
      <c r="D178" s="554"/>
      <c r="E178" s="554"/>
      <c r="F178" s="554"/>
      <c r="G178" s="554"/>
      <c r="H178" s="554"/>
      <c r="I178" s="554"/>
      <c r="J178" s="554"/>
    </row>
    <row r="179" spans="1:10">
      <c r="A179" s="559"/>
      <c r="B179" s="560"/>
      <c r="C179" s="561"/>
      <c r="D179" s="554"/>
      <c r="E179" s="554"/>
      <c r="F179" s="554"/>
      <c r="G179" s="554"/>
      <c r="H179" s="554"/>
      <c r="I179" s="554"/>
      <c r="J179" s="554"/>
    </row>
    <row r="180" spans="1:10">
      <c r="A180" s="559"/>
      <c r="B180" s="560"/>
      <c r="C180" s="561"/>
      <c r="D180" s="554"/>
      <c r="E180" s="554"/>
      <c r="F180" s="554"/>
      <c r="G180" s="554"/>
      <c r="H180" s="554"/>
      <c r="I180" s="554"/>
      <c r="J180" s="554"/>
    </row>
    <row r="181" spans="1:10">
      <c r="A181" s="559"/>
      <c r="B181" s="560"/>
      <c r="C181" s="561"/>
      <c r="D181" s="554"/>
      <c r="E181" s="554"/>
      <c r="F181" s="554"/>
      <c r="G181" s="554"/>
      <c r="H181" s="554"/>
      <c r="I181" s="554"/>
      <c r="J181" s="554"/>
    </row>
    <row r="182" spans="1:10">
      <c r="A182" s="559"/>
      <c r="B182" s="560"/>
      <c r="C182" s="561"/>
      <c r="D182" s="554"/>
      <c r="E182" s="554"/>
      <c r="F182" s="554"/>
      <c r="G182" s="554"/>
      <c r="H182" s="554"/>
      <c r="I182" s="554"/>
      <c r="J182" s="554"/>
    </row>
    <row r="183" spans="1:10">
      <c r="A183" s="559"/>
      <c r="B183" s="560"/>
      <c r="C183" s="561"/>
      <c r="D183" s="554"/>
      <c r="E183" s="554"/>
      <c r="F183" s="554"/>
      <c r="G183" s="554"/>
      <c r="H183" s="554"/>
      <c r="I183" s="554"/>
      <c r="J183" s="554"/>
    </row>
    <row r="184" spans="1:10">
      <c r="A184" s="559"/>
      <c r="B184" s="560"/>
      <c r="C184" s="561"/>
      <c r="D184" s="554"/>
      <c r="E184" s="554"/>
      <c r="F184" s="554"/>
      <c r="G184" s="554"/>
      <c r="H184" s="554"/>
      <c r="I184" s="554"/>
      <c r="J184" s="554"/>
    </row>
    <row r="185" spans="1:10">
      <c r="A185" s="559"/>
      <c r="B185" s="560"/>
      <c r="C185" s="561"/>
      <c r="D185" s="554"/>
      <c r="E185" s="554"/>
      <c r="F185" s="554"/>
      <c r="G185" s="554"/>
      <c r="H185" s="554"/>
      <c r="I185" s="554"/>
      <c r="J185" s="554"/>
    </row>
    <row r="186" spans="1:10">
      <c r="A186" s="559"/>
      <c r="B186" s="560"/>
      <c r="C186" s="561"/>
      <c r="D186" s="554"/>
      <c r="E186" s="554"/>
      <c r="F186" s="554"/>
      <c r="G186" s="554"/>
      <c r="H186" s="554"/>
      <c r="I186" s="554"/>
      <c r="J186" s="554"/>
    </row>
    <row r="187" spans="1:10">
      <c r="A187" s="559"/>
      <c r="B187" s="560"/>
      <c r="C187" s="561"/>
      <c r="D187" s="554"/>
      <c r="E187" s="554"/>
      <c r="F187" s="554"/>
      <c r="G187" s="554"/>
      <c r="H187" s="554"/>
      <c r="I187" s="554"/>
      <c r="J187" s="554"/>
    </row>
    <row r="188" spans="1:10">
      <c r="A188" s="559"/>
      <c r="B188" s="560"/>
      <c r="C188" s="561"/>
      <c r="D188" s="554"/>
      <c r="E188" s="554"/>
      <c r="F188" s="554"/>
      <c r="G188" s="554"/>
      <c r="H188" s="554"/>
      <c r="I188" s="554"/>
      <c r="J188" s="554"/>
    </row>
    <row r="189" spans="1:10">
      <c r="A189" s="559"/>
      <c r="B189" s="560"/>
      <c r="C189" s="561"/>
      <c r="D189" s="554"/>
      <c r="E189" s="554"/>
      <c r="F189" s="554"/>
      <c r="G189" s="554"/>
      <c r="H189" s="554"/>
      <c r="I189" s="554"/>
      <c r="J189" s="554"/>
    </row>
    <row r="190" spans="1:10">
      <c r="A190" s="559"/>
      <c r="B190" s="560"/>
      <c r="C190" s="561"/>
      <c r="D190" s="554"/>
      <c r="E190" s="554"/>
      <c r="F190" s="554"/>
      <c r="G190" s="554"/>
      <c r="H190" s="554"/>
      <c r="I190" s="554"/>
      <c r="J190" s="554"/>
    </row>
    <row r="191" spans="1:10">
      <c r="A191" s="559"/>
      <c r="B191" s="560"/>
      <c r="C191" s="561"/>
      <c r="D191" s="554"/>
      <c r="E191" s="554"/>
      <c r="F191" s="554"/>
      <c r="G191" s="554"/>
      <c r="H191" s="554"/>
      <c r="I191" s="554"/>
      <c r="J191" s="554"/>
    </row>
    <row r="192" spans="1:10">
      <c r="A192" s="559"/>
      <c r="B192" s="560"/>
      <c r="C192" s="561"/>
      <c r="D192" s="554"/>
      <c r="E192" s="554"/>
      <c r="F192" s="554"/>
      <c r="G192" s="554"/>
      <c r="H192" s="554"/>
      <c r="I192" s="554"/>
      <c r="J192" s="554"/>
    </row>
    <row r="193" spans="1:10">
      <c r="A193" s="559"/>
      <c r="B193" s="560"/>
      <c r="C193" s="561"/>
      <c r="D193" s="554"/>
      <c r="E193" s="554"/>
      <c r="F193" s="554"/>
      <c r="G193" s="554"/>
      <c r="H193" s="554"/>
      <c r="I193" s="554"/>
      <c r="J193" s="554"/>
    </row>
    <row r="194" spans="1:10">
      <c r="A194" s="559"/>
      <c r="B194" s="560"/>
      <c r="C194" s="561"/>
      <c r="D194" s="554"/>
      <c r="E194" s="554"/>
      <c r="F194" s="554"/>
      <c r="G194" s="554"/>
      <c r="H194" s="554"/>
      <c r="I194" s="554"/>
      <c r="J194" s="554"/>
    </row>
    <row r="195" spans="1:10">
      <c r="A195" s="559"/>
      <c r="B195" s="560"/>
      <c r="C195" s="561"/>
      <c r="D195" s="554"/>
      <c r="E195" s="554"/>
      <c r="F195" s="554"/>
      <c r="G195" s="554"/>
      <c r="H195" s="554"/>
      <c r="I195" s="554"/>
      <c r="J195" s="554"/>
    </row>
    <row r="196" spans="1:10">
      <c r="A196" s="559"/>
      <c r="B196" s="560"/>
      <c r="C196" s="561"/>
      <c r="D196" s="554"/>
      <c r="E196" s="554"/>
      <c r="F196" s="554"/>
      <c r="G196" s="554"/>
      <c r="H196" s="554"/>
      <c r="I196" s="554"/>
      <c r="J196" s="554"/>
    </row>
    <row r="197" spans="1:10">
      <c r="A197" s="559"/>
      <c r="B197" s="560"/>
      <c r="C197" s="561"/>
      <c r="D197" s="554"/>
      <c r="E197" s="554"/>
      <c r="F197" s="554"/>
      <c r="G197" s="554"/>
      <c r="H197" s="554"/>
      <c r="I197" s="554"/>
      <c r="J197" s="554"/>
    </row>
    <row r="198" spans="1:10">
      <c r="A198" s="559"/>
      <c r="B198" s="560"/>
      <c r="C198" s="561"/>
      <c r="D198" s="554"/>
      <c r="E198" s="554"/>
      <c r="F198" s="554"/>
      <c r="G198" s="554"/>
      <c r="H198" s="554"/>
      <c r="I198" s="554"/>
      <c r="J198" s="554"/>
    </row>
    <row r="199" spans="1:10">
      <c r="A199" s="559"/>
      <c r="B199" s="560"/>
      <c r="C199" s="561"/>
      <c r="D199" s="554"/>
      <c r="E199" s="554"/>
      <c r="F199" s="554"/>
      <c r="G199" s="554"/>
      <c r="H199" s="554"/>
      <c r="I199" s="554"/>
      <c r="J199" s="554"/>
    </row>
    <row r="200" spans="1:10">
      <c r="A200" s="559"/>
      <c r="B200" s="560"/>
      <c r="C200" s="561"/>
      <c r="D200" s="554"/>
      <c r="E200" s="554"/>
      <c r="F200" s="554"/>
      <c r="G200" s="554"/>
      <c r="H200" s="554"/>
      <c r="I200" s="554"/>
      <c r="J200" s="554"/>
    </row>
    <row r="201" spans="1:10">
      <c r="A201" s="559"/>
      <c r="B201" s="560"/>
      <c r="C201" s="561"/>
      <c r="D201" s="554"/>
      <c r="E201" s="554"/>
      <c r="F201" s="554"/>
      <c r="G201" s="554"/>
      <c r="H201" s="554"/>
      <c r="I201" s="554"/>
      <c r="J201" s="554"/>
    </row>
    <row r="202" spans="1:10">
      <c r="A202" s="559"/>
      <c r="B202" s="560"/>
      <c r="C202" s="561"/>
      <c r="D202" s="554"/>
      <c r="E202" s="554"/>
      <c r="F202" s="554"/>
      <c r="G202" s="554"/>
      <c r="H202" s="554"/>
      <c r="I202" s="554"/>
      <c r="J202" s="554"/>
    </row>
    <row r="203" spans="1:10">
      <c r="A203" s="559"/>
      <c r="B203" s="560"/>
      <c r="C203" s="561"/>
      <c r="D203" s="554"/>
      <c r="E203" s="554"/>
      <c r="F203" s="554"/>
      <c r="G203" s="554"/>
      <c r="H203" s="554"/>
      <c r="I203" s="554"/>
      <c r="J203" s="554"/>
    </row>
    <row r="204" spans="1:10">
      <c r="A204" s="559"/>
      <c r="B204" s="560"/>
      <c r="C204" s="561"/>
      <c r="D204" s="554"/>
      <c r="E204" s="554"/>
      <c r="F204" s="554"/>
      <c r="G204" s="554"/>
      <c r="H204" s="554"/>
      <c r="I204" s="554"/>
      <c r="J204" s="554"/>
    </row>
    <row r="205" spans="1:10">
      <c r="A205" s="559"/>
      <c r="B205" s="560"/>
      <c r="C205" s="561"/>
      <c r="D205" s="554"/>
      <c r="E205" s="554"/>
      <c r="F205" s="554"/>
      <c r="G205" s="554"/>
      <c r="H205" s="554"/>
      <c r="I205" s="554"/>
      <c r="J205" s="554"/>
    </row>
    <row r="206" spans="1:10">
      <c r="A206" s="559"/>
      <c r="B206" s="560"/>
      <c r="C206" s="561"/>
      <c r="D206" s="554"/>
      <c r="E206" s="554"/>
      <c r="F206" s="554"/>
      <c r="G206" s="554"/>
      <c r="H206" s="554"/>
      <c r="I206" s="554"/>
      <c r="J206" s="554"/>
    </row>
    <row r="207" spans="1:10">
      <c r="A207" s="559"/>
      <c r="B207" s="560"/>
      <c r="C207" s="561"/>
      <c r="D207" s="554"/>
      <c r="E207" s="554"/>
      <c r="F207" s="554"/>
      <c r="G207" s="554"/>
      <c r="H207" s="554"/>
      <c r="I207" s="554"/>
      <c r="J207" s="554"/>
    </row>
    <row r="208" spans="1:10">
      <c r="A208" s="559"/>
      <c r="B208" s="560"/>
      <c r="C208" s="561"/>
      <c r="D208" s="554"/>
      <c r="E208" s="554"/>
      <c r="F208" s="554"/>
      <c r="G208" s="554"/>
      <c r="H208" s="554"/>
      <c r="I208" s="554"/>
      <c r="J208" s="554"/>
    </row>
    <row r="209" spans="1:10">
      <c r="A209" s="559"/>
      <c r="B209" s="560"/>
      <c r="C209" s="561"/>
      <c r="D209" s="554"/>
      <c r="E209" s="554"/>
      <c r="F209" s="554"/>
      <c r="G209" s="554"/>
      <c r="H209" s="554"/>
      <c r="I209" s="554"/>
      <c r="J209" s="554"/>
    </row>
    <row r="210" spans="1:10">
      <c r="A210" s="559"/>
      <c r="B210" s="560"/>
      <c r="C210" s="561"/>
      <c r="D210" s="554"/>
      <c r="E210" s="554"/>
      <c r="F210" s="554"/>
      <c r="G210" s="554"/>
      <c r="H210" s="554"/>
      <c r="I210" s="554"/>
      <c r="J210" s="554"/>
    </row>
    <row r="211" spans="1:10">
      <c r="A211" s="559"/>
      <c r="B211" s="560"/>
      <c r="C211" s="561"/>
      <c r="D211" s="554"/>
      <c r="E211" s="554"/>
      <c r="F211" s="554"/>
      <c r="G211" s="554"/>
      <c r="H211" s="554"/>
      <c r="I211" s="554"/>
      <c r="J211" s="554"/>
    </row>
    <row r="212" spans="1:10">
      <c r="A212" s="559"/>
      <c r="B212" s="560"/>
      <c r="C212" s="561"/>
      <c r="D212" s="554"/>
      <c r="E212" s="554"/>
      <c r="F212" s="554"/>
      <c r="G212" s="554"/>
      <c r="H212" s="554"/>
      <c r="I212" s="554"/>
      <c r="J212" s="554"/>
    </row>
    <row r="213" spans="1:10">
      <c r="A213" s="559"/>
      <c r="B213" s="560"/>
      <c r="C213" s="561"/>
      <c r="D213" s="554"/>
      <c r="E213" s="554"/>
      <c r="F213" s="554"/>
      <c r="G213" s="554"/>
      <c r="H213" s="554"/>
      <c r="I213" s="554"/>
      <c r="J213" s="554"/>
    </row>
    <row r="214" spans="1:10">
      <c r="A214" s="559"/>
      <c r="B214" s="560"/>
      <c r="C214" s="561"/>
      <c r="D214" s="554"/>
      <c r="E214" s="554"/>
      <c r="F214" s="554"/>
      <c r="G214" s="554"/>
      <c r="H214" s="554"/>
      <c r="I214" s="554"/>
      <c r="J214" s="554"/>
    </row>
    <row r="215" spans="1:10">
      <c r="A215" s="559"/>
      <c r="B215" s="560"/>
      <c r="C215" s="561"/>
      <c r="D215" s="554"/>
      <c r="E215" s="554"/>
      <c r="F215" s="554"/>
      <c r="G215" s="554"/>
      <c r="H215" s="554"/>
      <c r="I215" s="554"/>
      <c r="J215" s="554"/>
    </row>
    <row r="216" spans="1:10">
      <c r="A216" s="559"/>
      <c r="B216" s="560"/>
      <c r="C216" s="561"/>
      <c r="D216" s="554"/>
      <c r="E216" s="554"/>
      <c r="F216" s="554"/>
      <c r="G216" s="554"/>
      <c r="H216" s="554"/>
      <c r="I216" s="554"/>
      <c r="J216" s="554"/>
    </row>
    <row r="217" spans="1:10">
      <c r="A217" s="559"/>
      <c r="B217" s="560"/>
      <c r="C217" s="561"/>
      <c r="D217" s="554"/>
      <c r="E217" s="554"/>
      <c r="F217" s="554"/>
      <c r="G217" s="554"/>
      <c r="H217" s="554"/>
      <c r="I217" s="554"/>
      <c r="J217" s="554"/>
    </row>
    <row r="218" spans="1:10">
      <c r="A218" s="559"/>
      <c r="B218" s="560"/>
      <c r="C218" s="561"/>
      <c r="D218" s="554"/>
      <c r="E218" s="554"/>
      <c r="F218" s="554"/>
      <c r="G218" s="554"/>
      <c r="H218" s="554"/>
      <c r="I218" s="554"/>
      <c r="J218" s="554"/>
    </row>
    <row r="219" spans="1:10">
      <c r="A219" s="559"/>
      <c r="B219" s="560"/>
      <c r="C219" s="561"/>
      <c r="D219" s="554"/>
      <c r="E219" s="554"/>
      <c r="F219" s="554"/>
      <c r="G219" s="554"/>
      <c r="H219" s="554"/>
      <c r="I219" s="554"/>
      <c r="J219" s="554"/>
    </row>
    <row r="220" spans="1:10">
      <c r="A220" s="559"/>
      <c r="B220" s="560"/>
      <c r="C220" s="561"/>
      <c r="D220" s="554"/>
      <c r="E220" s="554"/>
      <c r="F220" s="554"/>
      <c r="G220" s="554"/>
      <c r="H220" s="554"/>
      <c r="I220" s="554"/>
      <c r="J220" s="554"/>
    </row>
    <row r="221" spans="1:10">
      <c r="A221" s="559"/>
      <c r="B221" s="560"/>
      <c r="C221" s="561"/>
      <c r="D221" s="554"/>
      <c r="E221" s="554"/>
      <c r="F221" s="554"/>
      <c r="G221" s="554"/>
      <c r="H221" s="554"/>
      <c r="I221" s="554"/>
      <c r="J221" s="554"/>
    </row>
    <row r="222" spans="1:10">
      <c r="A222" s="559"/>
      <c r="B222" s="560"/>
      <c r="C222" s="561"/>
      <c r="D222" s="554"/>
      <c r="E222" s="554"/>
      <c r="F222" s="554"/>
      <c r="G222" s="554"/>
      <c r="H222" s="554"/>
      <c r="I222" s="554"/>
      <c r="J222" s="554"/>
    </row>
    <row r="223" spans="1:10">
      <c r="A223" s="559"/>
      <c r="B223" s="560"/>
      <c r="C223" s="561"/>
      <c r="D223" s="554"/>
      <c r="E223" s="554"/>
      <c r="F223" s="554"/>
      <c r="G223" s="554"/>
      <c r="H223" s="554"/>
      <c r="I223" s="554"/>
      <c r="J223" s="554"/>
    </row>
    <row r="224" spans="1:10">
      <c r="A224" s="559"/>
      <c r="B224" s="560"/>
      <c r="C224" s="561"/>
      <c r="D224" s="554"/>
      <c r="E224" s="554"/>
      <c r="F224" s="554"/>
      <c r="G224" s="554"/>
      <c r="H224" s="554"/>
      <c r="I224" s="554"/>
      <c r="J224" s="554"/>
    </row>
    <row r="225" spans="1:10">
      <c r="A225" s="559"/>
      <c r="B225" s="560"/>
      <c r="C225" s="561"/>
      <c r="D225" s="554"/>
      <c r="E225" s="554"/>
      <c r="F225" s="554"/>
      <c r="G225" s="554"/>
      <c r="H225" s="554"/>
      <c r="I225" s="554"/>
      <c r="J225" s="554"/>
    </row>
    <row r="226" spans="1:10">
      <c r="A226" s="559"/>
      <c r="B226" s="560"/>
      <c r="C226" s="561"/>
      <c r="D226" s="554"/>
      <c r="E226" s="554"/>
      <c r="F226" s="554"/>
      <c r="G226" s="554"/>
      <c r="H226" s="554"/>
      <c r="I226" s="554"/>
      <c r="J226" s="554"/>
    </row>
    <row r="227" spans="1:10">
      <c r="A227" s="559"/>
      <c r="B227" s="560"/>
      <c r="C227" s="561"/>
      <c r="D227" s="554"/>
      <c r="E227" s="554"/>
      <c r="F227" s="554"/>
      <c r="G227" s="554"/>
      <c r="H227" s="554"/>
      <c r="I227" s="554"/>
      <c r="J227" s="554"/>
    </row>
    <row r="228" spans="1:10">
      <c r="A228" s="559"/>
      <c r="B228" s="560"/>
      <c r="C228" s="561"/>
      <c r="D228" s="554"/>
      <c r="E228" s="554"/>
      <c r="F228" s="554"/>
      <c r="G228" s="554"/>
      <c r="H228" s="554"/>
      <c r="I228" s="554"/>
      <c r="J228" s="554"/>
    </row>
    <row r="229" spans="1:10">
      <c r="A229" s="559"/>
      <c r="B229" s="560"/>
      <c r="C229" s="561"/>
      <c r="D229" s="554"/>
      <c r="E229" s="554"/>
      <c r="F229" s="554"/>
      <c r="G229" s="554"/>
      <c r="H229" s="554"/>
      <c r="I229" s="554"/>
      <c r="J229" s="554"/>
    </row>
    <row r="230" spans="1:10">
      <c r="A230" s="559"/>
      <c r="B230" s="560"/>
      <c r="C230" s="561"/>
      <c r="D230" s="554"/>
      <c r="E230" s="554"/>
      <c r="F230" s="554"/>
      <c r="G230" s="554"/>
      <c r="H230" s="554"/>
      <c r="I230" s="554"/>
      <c r="J230" s="554"/>
    </row>
    <row r="231" spans="1:10">
      <c r="A231" s="559"/>
      <c r="B231" s="560"/>
      <c r="C231" s="561"/>
      <c r="D231" s="554"/>
      <c r="E231" s="554"/>
      <c r="F231" s="554"/>
      <c r="G231" s="554"/>
      <c r="H231" s="554"/>
      <c r="I231" s="554"/>
      <c r="J231" s="554"/>
    </row>
    <row r="232" spans="1:10">
      <c r="A232" s="559"/>
      <c r="B232" s="560"/>
      <c r="C232" s="561"/>
      <c r="D232" s="554"/>
      <c r="E232" s="554"/>
      <c r="F232" s="554"/>
      <c r="G232" s="554"/>
      <c r="H232" s="554"/>
      <c r="I232" s="554"/>
      <c r="J232" s="554"/>
    </row>
    <row r="233" spans="1:10">
      <c r="A233" s="559"/>
      <c r="B233" s="560"/>
      <c r="C233" s="561"/>
      <c r="D233" s="554"/>
      <c r="E233" s="554"/>
      <c r="F233" s="554"/>
      <c r="G233" s="554"/>
      <c r="H233" s="554"/>
      <c r="I233" s="554"/>
      <c r="J233" s="554"/>
    </row>
    <row r="234" spans="1:10">
      <c r="A234" s="559"/>
      <c r="B234" s="560"/>
      <c r="C234" s="561"/>
      <c r="D234" s="554"/>
      <c r="E234" s="554"/>
      <c r="F234" s="554"/>
      <c r="G234" s="554"/>
      <c r="H234" s="554"/>
      <c r="I234" s="554"/>
      <c r="J234" s="554"/>
    </row>
    <row r="235" spans="1:10">
      <c r="A235" s="559"/>
      <c r="B235" s="560"/>
      <c r="C235" s="561"/>
      <c r="D235" s="554"/>
      <c r="E235" s="554"/>
      <c r="F235" s="554"/>
      <c r="G235" s="554"/>
      <c r="H235" s="554"/>
      <c r="I235" s="554"/>
      <c r="J235" s="554"/>
    </row>
    <row r="236" spans="1:10">
      <c r="A236" s="559"/>
      <c r="B236" s="560"/>
      <c r="C236" s="561"/>
      <c r="D236" s="554"/>
      <c r="E236" s="554"/>
      <c r="F236" s="554"/>
      <c r="G236" s="554"/>
      <c r="H236" s="554"/>
      <c r="I236" s="554"/>
      <c r="J236" s="554"/>
    </row>
    <row r="237" spans="1:10">
      <c r="A237" s="559"/>
      <c r="B237" s="560"/>
      <c r="C237" s="561"/>
      <c r="D237" s="554"/>
      <c r="E237" s="554"/>
      <c r="F237" s="554"/>
      <c r="G237" s="554"/>
      <c r="H237" s="554"/>
      <c r="I237" s="554"/>
      <c r="J237" s="554"/>
    </row>
    <row r="238" spans="1:10">
      <c r="A238" s="559"/>
      <c r="B238" s="560"/>
      <c r="C238" s="561"/>
      <c r="D238" s="554"/>
      <c r="E238" s="554"/>
      <c r="F238" s="554"/>
      <c r="G238" s="554"/>
      <c r="H238" s="554"/>
      <c r="I238" s="554"/>
      <c r="J238" s="554"/>
    </row>
    <row r="239" spans="1:10">
      <c r="A239" s="559"/>
      <c r="B239" s="560"/>
      <c r="C239" s="561"/>
      <c r="D239" s="554"/>
      <c r="E239" s="554"/>
      <c r="F239" s="554"/>
      <c r="G239" s="554"/>
      <c r="H239" s="554"/>
      <c r="I239" s="554"/>
      <c r="J239" s="554"/>
    </row>
    <row r="240" spans="1:10">
      <c r="A240" s="559"/>
      <c r="B240" s="560"/>
      <c r="C240" s="561"/>
      <c r="D240" s="554"/>
      <c r="E240" s="554"/>
      <c r="F240" s="554"/>
      <c r="G240" s="554"/>
      <c r="H240" s="554"/>
      <c r="I240" s="554"/>
      <c r="J240" s="554"/>
    </row>
    <row r="241" spans="1:10">
      <c r="A241" s="559"/>
      <c r="B241" s="560"/>
      <c r="C241" s="561"/>
      <c r="D241" s="554"/>
      <c r="E241" s="554"/>
      <c r="F241" s="554"/>
      <c r="G241" s="554"/>
      <c r="H241" s="554"/>
      <c r="I241" s="554"/>
      <c r="J241" s="554"/>
    </row>
    <row r="242" spans="1:10">
      <c r="A242" s="559"/>
      <c r="B242" s="560"/>
      <c r="C242" s="561"/>
      <c r="D242" s="554"/>
      <c r="E242" s="554"/>
      <c r="F242" s="554"/>
      <c r="G242" s="554"/>
      <c r="H242" s="554"/>
      <c r="I242" s="554"/>
      <c r="J242" s="554"/>
    </row>
    <row r="243" spans="1:10">
      <c r="A243" s="559"/>
      <c r="B243" s="560"/>
      <c r="C243" s="561"/>
      <c r="D243" s="554"/>
      <c r="E243" s="554"/>
      <c r="F243" s="554"/>
      <c r="G243" s="554"/>
      <c r="H243" s="554"/>
      <c r="I243" s="554"/>
      <c r="J243" s="554"/>
    </row>
    <row r="244" spans="1:10">
      <c r="A244" s="559"/>
      <c r="B244" s="560"/>
      <c r="C244" s="561"/>
      <c r="D244" s="554"/>
      <c r="E244" s="554"/>
      <c r="F244" s="554"/>
      <c r="G244" s="554"/>
      <c r="H244" s="554"/>
      <c r="I244" s="554"/>
      <c r="J244" s="554"/>
    </row>
    <row r="245" spans="1:10">
      <c r="A245" s="559"/>
      <c r="B245" s="560"/>
      <c r="C245" s="561"/>
      <c r="D245" s="554"/>
      <c r="E245" s="554"/>
      <c r="F245" s="554"/>
      <c r="G245" s="554"/>
      <c r="H245" s="554"/>
      <c r="I245" s="554"/>
      <c r="J245" s="554"/>
    </row>
    <row r="246" spans="1:10">
      <c r="A246" s="559"/>
      <c r="B246" s="560"/>
      <c r="C246" s="561"/>
      <c r="D246" s="554"/>
      <c r="E246" s="554"/>
      <c r="F246" s="554"/>
      <c r="G246" s="554"/>
      <c r="H246" s="554"/>
      <c r="I246" s="554"/>
      <c r="J246" s="554"/>
    </row>
    <row r="247" spans="1:10">
      <c r="A247" s="559"/>
      <c r="B247" s="560"/>
      <c r="C247" s="561"/>
      <c r="D247" s="554"/>
      <c r="E247" s="554"/>
      <c r="F247" s="554"/>
      <c r="G247" s="554"/>
      <c r="H247" s="554"/>
      <c r="I247" s="554"/>
      <c r="J247" s="554"/>
    </row>
    <row r="248" spans="1:10">
      <c r="A248" s="559"/>
      <c r="B248" s="560"/>
      <c r="C248" s="561"/>
      <c r="D248" s="554"/>
      <c r="E248" s="554"/>
      <c r="F248" s="554"/>
      <c r="G248" s="554"/>
      <c r="H248" s="554"/>
      <c r="I248" s="554"/>
      <c r="J248" s="554"/>
    </row>
    <row r="249" spans="1:10">
      <c r="A249" s="559"/>
      <c r="B249" s="560"/>
      <c r="C249" s="561"/>
      <c r="D249" s="554"/>
      <c r="E249" s="554"/>
      <c r="F249" s="554"/>
      <c r="G249" s="554"/>
      <c r="H249" s="554"/>
      <c r="I249" s="554"/>
      <c r="J249" s="554"/>
    </row>
    <row r="250" spans="1:10">
      <c r="A250" s="559"/>
      <c r="B250" s="560"/>
      <c r="C250" s="561"/>
      <c r="D250" s="554"/>
      <c r="E250" s="554"/>
      <c r="F250" s="554"/>
      <c r="G250" s="554"/>
      <c r="H250" s="554"/>
      <c r="I250" s="554"/>
      <c r="J250" s="554"/>
    </row>
    <row r="251" spans="1:10">
      <c r="A251" s="559"/>
      <c r="B251" s="560"/>
      <c r="C251" s="561"/>
      <c r="D251" s="554"/>
      <c r="E251" s="554"/>
      <c r="F251" s="554"/>
      <c r="G251" s="554"/>
      <c r="H251" s="554"/>
      <c r="I251" s="554"/>
      <c r="J251" s="554"/>
    </row>
    <row r="252" spans="1:10">
      <c r="A252" s="559"/>
      <c r="B252" s="560"/>
      <c r="C252" s="561"/>
      <c r="D252" s="554"/>
      <c r="E252" s="554"/>
      <c r="F252" s="554"/>
      <c r="G252" s="554"/>
      <c r="H252" s="554"/>
      <c r="I252" s="554"/>
      <c r="J252" s="554"/>
    </row>
    <row r="253" spans="1:10">
      <c r="A253" s="559"/>
      <c r="B253" s="560"/>
      <c r="C253" s="561"/>
      <c r="D253" s="554"/>
      <c r="E253" s="554"/>
      <c r="F253" s="554"/>
      <c r="G253" s="554"/>
      <c r="H253" s="554"/>
      <c r="I253" s="554"/>
      <c r="J253" s="554"/>
    </row>
    <row r="254" spans="1:10">
      <c r="A254" s="559"/>
      <c r="B254" s="560"/>
      <c r="C254" s="561"/>
      <c r="D254" s="554"/>
      <c r="E254" s="554"/>
      <c r="F254" s="554"/>
      <c r="G254" s="554"/>
      <c r="H254" s="554"/>
      <c r="I254" s="554"/>
      <c r="J254" s="554"/>
    </row>
    <row r="255" spans="1:10">
      <c r="A255" s="559"/>
      <c r="B255" s="560"/>
      <c r="C255" s="561"/>
      <c r="D255" s="554"/>
      <c r="E255" s="554"/>
      <c r="F255" s="554"/>
      <c r="G255" s="554"/>
      <c r="H255" s="554"/>
      <c r="I255" s="554"/>
      <c r="J255" s="554"/>
    </row>
    <row r="256" spans="1:10">
      <c r="A256" s="559"/>
      <c r="B256" s="560"/>
      <c r="C256" s="561"/>
      <c r="D256" s="554"/>
      <c r="E256" s="554"/>
      <c r="F256" s="554"/>
      <c r="G256" s="554"/>
      <c r="H256" s="554"/>
      <c r="I256" s="554"/>
      <c r="J256" s="554"/>
    </row>
    <row r="257" spans="1:10">
      <c r="A257" s="559"/>
      <c r="B257" s="560"/>
      <c r="C257" s="561"/>
      <c r="D257" s="554"/>
      <c r="E257" s="554"/>
      <c r="F257" s="554"/>
      <c r="G257" s="554"/>
      <c r="H257" s="554"/>
      <c r="I257" s="554"/>
      <c r="J257" s="554"/>
    </row>
    <row r="258" spans="1:10">
      <c r="A258" s="559"/>
      <c r="B258" s="560"/>
      <c r="C258" s="561"/>
      <c r="D258" s="554"/>
      <c r="E258" s="554"/>
      <c r="F258" s="554"/>
      <c r="G258" s="554"/>
      <c r="H258" s="554"/>
      <c r="I258" s="554"/>
      <c r="J258" s="554"/>
    </row>
    <row r="259" spans="1:10">
      <c r="A259" s="559"/>
      <c r="B259" s="560"/>
      <c r="C259" s="561"/>
      <c r="D259" s="554"/>
      <c r="E259" s="554"/>
      <c r="F259" s="554"/>
      <c r="G259" s="554"/>
      <c r="H259" s="554"/>
      <c r="I259" s="554"/>
      <c r="J259" s="554"/>
    </row>
    <row r="260" spans="1:10">
      <c r="A260" s="559"/>
      <c r="B260" s="560"/>
      <c r="C260" s="561"/>
      <c r="D260" s="554"/>
      <c r="E260" s="554"/>
      <c r="F260" s="554"/>
      <c r="G260" s="554"/>
      <c r="H260" s="554"/>
      <c r="I260" s="554"/>
      <c r="J260" s="554"/>
    </row>
    <row r="261" spans="1:10">
      <c r="A261" s="559"/>
      <c r="B261" s="560"/>
      <c r="C261" s="561"/>
      <c r="D261" s="554"/>
      <c r="E261" s="554"/>
      <c r="F261" s="554"/>
      <c r="G261" s="554"/>
      <c r="H261" s="554"/>
      <c r="I261" s="554"/>
      <c r="J261" s="554"/>
    </row>
    <row r="262" spans="1:10">
      <c r="A262" s="559"/>
      <c r="B262" s="560"/>
      <c r="C262" s="561"/>
      <c r="D262" s="554"/>
      <c r="E262" s="554"/>
      <c r="F262" s="554"/>
      <c r="G262" s="554"/>
      <c r="H262" s="554"/>
      <c r="I262" s="554"/>
      <c r="J262" s="554"/>
    </row>
    <row r="263" spans="1:10">
      <c r="A263" s="559"/>
      <c r="B263" s="560"/>
      <c r="C263" s="561"/>
      <c r="D263" s="554"/>
      <c r="E263" s="554"/>
      <c r="F263" s="554"/>
      <c r="G263" s="554"/>
      <c r="H263" s="554"/>
      <c r="I263" s="554"/>
      <c r="J263" s="554"/>
    </row>
    <row r="264" spans="1:10">
      <c r="A264" s="559"/>
      <c r="B264" s="560"/>
      <c r="C264" s="561"/>
      <c r="D264" s="554"/>
      <c r="E264" s="554"/>
      <c r="F264" s="554"/>
      <c r="G264" s="554"/>
      <c r="H264" s="554"/>
      <c r="I264" s="554"/>
      <c r="J264" s="554"/>
    </row>
    <row r="265" spans="1:10">
      <c r="A265" s="559"/>
      <c r="B265" s="560"/>
      <c r="C265" s="561"/>
      <c r="D265" s="554"/>
      <c r="E265" s="554"/>
      <c r="F265" s="554"/>
      <c r="G265" s="554"/>
      <c r="H265" s="554"/>
      <c r="I265" s="554"/>
      <c r="J265" s="554"/>
    </row>
    <row r="266" spans="1:10">
      <c r="A266" s="559"/>
      <c r="B266" s="560"/>
      <c r="C266" s="561"/>
      <c r="D266" s="554"/>
      <c r="E266" s="554"/>
      <c r="F266" s="554"/>
      <c r="G266" s="554"/>
      <c r="H266" s="554"/>
      <c r="I266" s="554"/>
      <c r="J266" s="554"/>
    </row>
    <row r="267" spans="1:10">
      <c r="A267" s="559"/>
      <c r="B267" s="560"/>
      <c r="C267" s="561"/>
      <c r="D267" s="554"/>
      <c r="E267" s="554"/>
      <c r="F267" s="554"/>
      <c r="G267" s="554"/>
      <c r="H267" s="554"/>
      <c r="I267" s="554"/>
      <c r="J267" s="554"/>
    </row>
    <row r="268" spans="1:10">
      <c r="A268" s="559"/>
      <c r="B268" s="560"/>
      <c r="C268" s="561"/>
      <c r="D268" s="554"/>
      <c r="E268" s="554"/>
      <c r="F268" s="554"/>
      <c r="G268" s="554"/>
      <c r="H268" s="554"/>
      <c r="I268" s="554"/>
      <c r="J268" s="554"/>
    </row>
    <row r="269" spans="1:10">
      <c r="A269" s="559"/>
      <c r="B269" s="560"/>
      <c r="C269" s="561"/>
      <c r="D269" s="554"/>
      <c r="E269" s="554"/>
      <c r="F269" s="554"/>
      <c r="G269" s="554"/>
      <c r="H269" s="554"/>
      <c r="I269" s="554"/>
      <c r="J269" s="554"/>
    </row>
    <row r="270" spans="1:10">
      <c r="A270" s="559"/>
      <c r="B270" s="560"/>
      <c r="C270" s="561"/>
      <c r="D270" s="554"/>
      <c r="E270" s="554"/>
      <c r="F270" s="554"/>
      <c r="G270" s="554"/>
      <c r="H270" s="554"/>
      <c r="I270" s="554"/>
      <c r="J270" s="554"/>
    </row>
    <row r="271" spans="1:10">
      <c r="A271" s="559"/>
      <c r="B271" s="560"/>
      <c r="C271" s="561"/>
      <c r="D271" s="554"/>
      <c r="E271" s="554"/>
      <c r="F271" s="554"/>
      <c r="G271" s="554"/>
      <c r="H271" s="554"/>
      <c r="I271" s="554"/>
      <c r="J271" s="554"/>
    </row>
    <row r="272" spans="1:10">
      <c r="A272" s="559"/>
      <c r="B272" s="560"/>
      <c r="C272" s="561"/>
      <c r="D272" s="554"/>
      <c r="E272" s="554"/>
      <c r="F272" s="554"/>
      <c r="G272" s="554"/>
      <c r="H272" s="554"/>
      <c r="I272" s="554"/>
      <c r="J272" s="554"/>
    </row>
    <row r="273" spans="1:10">
      <c r="A273" s="559"/>
      <c r="B273" s="560"/>
      <c r="C273" s="561"/>
      <c r="D273" s="554"/>
      <c r="E273" s="554"/>
      <c r="F273" s="554"/>
      <c r="G273" s="554"/>
      <c r="H273" s="554"/>
      <c r="I273" s="554"/>
      <c r="J273" s="554"/>
    </row>
    <row r="274" spans="1:10">
      <c r="A274" s="559"/>
      <c r="B274" s="560"/>
      <c r="C274" s="561"/>
      <c r="D274" s="554"/>
      <c r="E274" s="554"/>
      <c r="F274" s="554"/>
      <c r="G274" s="554"/>
      <c r="H274" s="554"/>
      <c r="I274" s="554"/>
      <c r="J274" s="554"/>
    </row>
    <row r="275" spans="1:10">
      <c r="A275" s="559"/>
      <c r="B275" s="560"/>
      <c r="C275" s="561"/>
      <c r="D275" s="554"/>
      <c r="E275" s="554"/>
      <c r="F275" s="554"/>
      <c r="G275" s="554"/>
      <c r="H275" s="554"/>
      <c r="I275" s="554"/>
      <c r="J275" s="554"/>
    </row>
    <row r="276" spans="1:10">
      <c r="A276" s="559"/>
      <c r="B276" s="560"/>
      <c r="C276" s="561"/>
      <c r="D276" s="554"/>
      <c r="E276" s="554"/>
      <c r="F276" s="554"/>
      <c r="G276" s="554"/>
      <c r="H276" s="554"/>
      <c r="I276" s="554"/>
      <c r="J276" s="554"/>
    </row>
    <row r="277" spans="1:10">
      <c r="A277" s="559"/>
      <c r="B277" s="560"/>
      <c r="C277" s="561"/>
      <c r="D277" s="554"/>
      <c r="E277" s="554"/>
      <c r="F277" s="554"/>
      <c r="G277" s="554"/>
      <c r="H277" s="554"/>
      <c r="I277" s="554"/>
      <c r="J277" s="554"/>
    </row>
    <row r="278" spans="1:10">
      <c r="A278" s="559"/>
      <c r="B278" s="560"/>
      <c r="C278" s="561"/>
      <c r="D278" s="554"/>
      <c r="E278" s="554"/>
      <c r="F278" s="554"/>
      <c r="G278" s="554"/>
      <c r="H278" s="554"/>
      <c r="I278" s="554"/>
      <c r="J278" s="554"/>
    </row>
    <row r="279" spans="1:10">
      <c r="A279" s="559"/>
      <c r="B279" s="560"/>
      <c r="C279" s="561"/>
      <c r="D279" s="554"/>
      <c r="E279" s="554"/>
      <c r="F279" s="554"/>
      <c r="G279" s="554"/>
      <c r="H279" s="554"/>
      <c r="I279" s="554"/>
      <c r="J279" s="554"/>
    </row>
    <row r="280" spans="1:10">
      <c r="A280" s="559"/>
      <c r="B280" s="560"/>
      <c r="C280" s="561"/>
      <c r="D280" s="554"/>
      <c r="E280" s="554"/>
      <c r="F280" s="554"/>
      <c r="G280" s="554"/>
      <c r="H280" s="554"/>
      <c r="I280" s="554"/>
      <c r="J280" s="554"/>
    </row>
    <row r="281" spans="1:10">
      <c r="A281" s="559"/>
      <c r="B281" s="560"/>
      <c r="C281" s="561"/>
      <c r="D281" s="554"/>
      <c r="E281" s="554"/>
      <c r="F281" s="554"/>
      <c r="G281" s="554"/>
      <c r="H281" s="554"/>
      <c r="I281" s="554"/>
      <c r="J281" s="554"/>
    </row>
    <row r="282" spans="1:10">
      <c r="A282" s="559"/>
      <c r="B282" s="560"/>
      <c r="C282" s="561"/>
      <c r="D282" s="554"/>
      <c r="E282" s="554"/>
      <c r="F282" s="554"/>
      <c r="G282" s="554"/>
      <c r="H282" s="554"/>
      <c r="I282" s="554"/>
      <c r="J282" s="554"/>
    </row>
    <row r="283" spans="1:10">
      <c r="A283" s="559"/>
      <c r="B283" s="560"/>
      <c r="C283" s="561"/>
      <c r="D283" s="554"/>
      <c r="E283" s="554"/>
      <c r="F283" s="554"/>
      <c r="G283" s="554"/>
      <c r="H283" s="554"/>
      <c r="I283" s="554"/>
      <c r="J283" s="554"/>
    </row>
    <row r="284" spans="1:10">
      <c r="A284" s="559"/>
      <c r="B284" s="560"/>
      <c r="C284" s="561"/>
      <c r="D284" s="554"/>
      <c r="E284" s="554"/>
      <c r="F284" s="554"/>
      <c r="G284" s="554"/>
      <c r="H284" s="554"/>
      <c r="I284" s="554"/>
      <c r="J284" s="554"/>
    </row>
    <row r="285" spans="1:10">
      <c r="A285" s="559"/>
      <c r="B285" s="560"/>
      <c r="C285" s="561"/>
      <c r="D285" s="554"/>
      <c r="E285" s="554"/>
      <c r="F285" s="554"/>
      <c r="G285" s="554"/>
      <c r="H285" s="554"/>
      <c r="I285" s="554"/>
      <c r="J285" s="554"/>
    </row>
    <row r="286" spans="1:10">
      <c r="A286" s="559"/>
      <c r="B286" s="560"/>
      <c r="C286" s="561"/>
      <c r="D286" s="554"/>
      <c r="E286" s="554"/>
      <c r="F286" s="554"/>
      <c r="G286" s="554"/>
      <c r="H286" s="554"/>
      <c r="I286" s="554"/>
      <c r="J286" s="554"/>
    </row>
    <row r="287" spans="1:10">
      <c r="A287" s="559"/>
      <c r="B287" s="560"/>
      <c r="C287" s="561"/>
      <c r="D287" s="554"/>
      <c r="E287" s="554"/>
      <c r="F287" s="554"/>
      <c r="G287" s="554"/>
      <c r="H287" s="554"/>
      <c r="I287" s="554"/>
      <c r="J287" s="554"/>
    </row>
    <row r="288" spans="1:10">
      <c r="A288" s="559"/>
      <c r="B288" s="560"/>
      <c r="C288" s="561"/>
      <c r="D288" s="554"/>
      <c r="E288" s="554"/>
      <c r="F288" s="554"/>
      <c r="G288" s="554"/>
      <c r="H288" s="554"/>
      <c r="I288" s="554"/>
      <c r="J288" s="554"/>
    </row>
    <row r="289" spans="1:10">
      <c r="A289" s="559"/>
      <c r="B289" s="560"/>
      <c r="C289" s="561"/>
      <c r="D289" s="554"/>
      <c r="E289" s="554"/>
      <c r="F289" s="554"/>
      <c r="G289" s="554"/>
      <c r="H289" s="554"/>
      <c r="I289" s="554"/>
      <c r="J289" s="554"/>
    </row>
    <row r="290" spans="1:10">
      <c r="A290" s="559"/>
      <c r="B290" s="560"/>
      <c r="C290" s="561"/>
      <c r="D290" s="554"/>
      <c r="E290" s="554"/>
      <c r="F290" s="554"/>
      <c r="G290" s="554"/>
      <c r="H290" s="554"/>
      <c r="I290" s="554"/>
      <c r="J290" s="554"/>
    </row>
    <row r="291" spans="1:10">
      <c r="A291" s="559"/>
      <c r="B291" s="560"/>
      <c r="C291" s="561"/>
      <c r="D291" s="554"/>
      <c r="E291" s="554"/>
      <c r="F291" s="554"/>
      <c r="G291" s="554"/>
      <c r="H291" s="554"/>
      <c r="I291" s="554"/>
      <c r="J291" s="554"/>
    </row>
    <row r="292" spans="1:10">
      <c r="A292" s="559"/>
      <c r="B292" s="560"/>
      <c r="C292" s="561"/>
      <c r="D292" s="554"/>
      <c r="E292" s="554"/>
      <c r="F292" s="554"/>
      <c r="G292" s="554"/>
      <c r="H292" s="554"/>
      <c r="I292" s="554"/>
      <c r="J292" s="554"/>
    </row>
    <row r="293" spans="1:10">
      <c r="A293" s="559"/>
      <c r="B293" s="560"/>
      <c r="C293" s="561"/>
      <c r="D293" s="554"/>
      <c r="E293" s="554"/>
      <c r="F293" s="554"/>
      <c r="G293" s="554"/>
      <c r="H293" s="554"/>
      <c r="I293" s="554"/>
      <c r="J293" s="554"/>
    </row>
    <row r="294" spans="1:10">
      <c r="A294" s="559"/>
      <c r="B294" s="560"/>
      <c r="C294" s="561"/>
      <c r="D294" s="554"/>
      <c r="E294" s="554"/>
      <c r="F294" s="554"/>
      <c r="G294" s="554"/>
      <c r="H294" s="554"/>
      <c r="I294" s="554"/>
      <c r="J294" s="554"/>
    </row>
    <row r="295" spans="1:10">
      <c r="A295" s="559"/>
      <c r="B295" s="560"/>
      <c r="C295" s="561"/>
      <c r="D295" s="554"/>
      <c r="E295" s="554"/>
      <c r="F295" s="554"/>
      <c r="G295" s="554"/>
      <c r="H295" s="554"/>
      <c r="I295" s="554"/>
      <c r="J295" s="554"/>
    </row>
    <row r="296" spans="1:10">
      <c r="A296" s="559"/>
      <c r="B296" s="560"/>
      <c r="C296" s="561"/>
      <c r="D296" s="554"/>
      <c r="E296" s="554"/>
      <c r="F296" s="554"/>
      <c r="G296" s="554"/>
      <c r="H296" s="554"/>
      <c r="I296" s="554"/>
      <c r="J296" s="554"/>
    </row>
    <row r="297" spans="1:10">
      <c r="A297" s="559"/>
      <c r="B297" s="560"/>
      <c r="C297" s="561"/>
      <c r="D297" s="554"/>
      <c r="E297" s="554"/>
      <c r="F297" s="554"/>
      <c r="G297" s="554"/>
      <c r="H297" s="554"/>
      <c r="I297" s="554"/>
      <c r="J297" s="554"/>
    </row>
    <row r="298" spans="1:10">
      <c r="A298" s="559"/>
      <c r="B298" s="560"/>
      <c r="C298" s="561"/>
      <c r="D298" s="554"/>
      <c r="E298" s="554"/>
      <c r="F298" s="554"/>
      <c r="G298" s="554"/>
      <c r="H298" s="554"/>
      <c r="I298" s="554"/>
      <c r="J298" s="554"/>
    </row>
    <row r="299" spans="1:10">
      <c r="A299" s="559"/>
      <c r="B299" s="560"/>
      <c r="C299" s="561"/>
      <c r="D299" s="554"/>
      <c r="E299" s="554"/>
      <c r="F299" s="554"/>
      <c r="G299" s="554"/>
      <c r="H299" s="554"/>
      <c r="I299" s="554"/>
      <c r="J299" s="554"/>
    </row>
    <row r="300" spans="1:10">
      <c r="A300" s="559"/>
      <c r="B300" s="560"/>
      <c r="C300" s="561"/>
      <c r="D300" s="554"/>
      <c r="E300" s="554"/>
      <c r="F300" s="554"/>
      <c r="G300" s="554"/>
      <c r="H300" s="554"/>
      <c r="I300" s="554"/>
      <c r="J300" s="554"/>
    </row>
    <row r="301" spans="1:10">
      <c r="A301" s="559"/>
      <c r="B301" s="560"/>
      <c r="C301" s="561"/>
      <c r="D301" s="554"/>
      <c r="E301" s="554"/>
      <c r="F301" s="554"/>
      <c r="G301" s="554"/>
      <c r="H301" s="554"/>
      <c r="I301" s="554"/>
      <c r="J301" s="554"/>
    </row>
    <row r="302" spans="1:10">
      <c r="A302" s="559"/>
      <c r="B302" s="560"/>
      <c r="C302" s="561"/>
      <c r="D302" s="554"/>
      <c r="E302" s="554"/>
      <c r="F302" s="554"/>
      <c r="G302" s="554"/>
      <c r="H302" s="554"/>
      <c r="I302" s="554"/>
      <c r="J302" s="554"/>
    </row>
    <row r="303" spans="1:10">
      <c r="A303" s="559"/>
      <c r="B303" s="560"/>
      <c r="C303" s="561"/>
      <c r="D303" s="554"/>
      <c r="E303" s="554"/>
      <c r="F303" s="554"/>
      <c r="G303" s="554"/>
      <c r="H303" s="554"/>
      <c r="I303" s="554"/>
      <c r="J303" s="554"/>
    </row>
    <row r="304" spans="1:10">
      <c r="A304" s="559"/>
      <c r="B304" s="560"/>
      <c r="C304" s="561"/>
      <c r="D304" s="554"/>
      <c r="E304" s="554"/>
      <c r="F304" s="554"/>
      <c r="G304" s="554"/>
      <c r="H304" s="554"/>
      <c r="I304" s="554"/>
      <c r="J304" s="554"/>
    </row>
    <row r="305" spans="1:10">
      <c r="A305" s="559"/>
      <c r="B305" s="560"/>
      <c r="C305" s="561"/>
      <c r="D305" s="554"/>
      <c r="E305" s="554"/>
      <c r="F305" s="554"/>
      <c r="G305" s="554"/>
      <c r="H305" s="554"/>
      <c r="I305" s="554"/>
      <c r="J305" s="554"/>
    </row>
    <row r="306" spans="1:10">
      <c r="A306" s="559"/>
      <c r="B306" s="560"/>
      <c r="C306" s="561"/>
      <c r="D306" s="554"/>
      <c r="E306" s="554"/>
      <c r="F306" s="554"/>
      <c r="G306" s="554"/>
      <c r="H306" s="554"/>
      <c r="I306" s="554"/>
      <c r="J306" s="554"/>
    </row>
    <row r="307" spans="1:10">
      <c r="A307" s="559"/>
      <c r="B307" s="560"/>
      <c r="C307" s="561"/>
      <c r="D307" s="554"/>
      <c r="E307" s="554"/>
      <c r="F307" s="554"/>
      <c r="G307" s="554"/>
      <c r="H307" s="554"/>
      <c r="I307" s="554"/>
      <c r="J307" s="554"/>
    </row>
    <row r="308" spans="1:10">
      <c r="A308" s="559"/>
      <c r="B308" s="560"/>
      <c r="C308" s="561"/>
      <c r="D308" s="554"/>
      <c r="E308" s="554"/>
      <c r="F308" s="554"/>
      <c r="G308" s="554"/>
      <c r="H308" s="554"/>
      <c r="I308" s="554"/>
      <c r="J308" s="554"/>
    </row>
    <row r="309" spans="1:10">
      <c r="A309" s="559"/>
      <c r="B309" s="560"/>
      <c r="C309" s="561"/>
      <c r="D309" s="554"/>
      <c r="E309" s="554"/>
      <c r="F309" s="554"/>
      <c r="G309" s="554"/>
      <c r="H309" s="554"/>
      <c r="I309" s="554"/>
      <c r="J309" s="554"/>
    </row>
    <row r="310" spans="1:10">
      <c r="A310" s="559"/>
      <c r="B310" s="560"/>
      <c r="C310" s="561"/>
      <c r="D310" s="554"/>
      <c r="E310" s="554"/>
      <c r="F310" s="554"/>
      <c r="G310" s="554"/>
      <c r="H310" s="554"/>
      <c r="I310" s="554"/>
      <c r="J310" s="554"/>
    </row>
    <row r="311" spans="1:10">
      <c r="A311" s="559"/>
      <c r="B311" s="560"/>
      <c r="C311" s="561"/>
      <c r="D311" s="554"/>
      <c r="E311" s="554"/>
      <c r="F311" s="554"/>
      <c r="G311" s="554"/>
      <c r="H311" s="554"/>
      <c r="I311" s="554"/>
      <c r="J311" s="554"/>
    </row>
    <row r="312" spans="1:10">
      <c r="A312" s="559"/>
      <c r="B312" s="560"/>
      <c r="C312" s="561"/>
      <c r="D312" s="554"/>
      <c r="E312" s="554"/>
      <c r="F312" s="554"/>
      <c r="G312" s="554"/>
      <c r="H312" s="554"/>
      <c r="I312" s="554"/>
      <c r="J312" s="554"/>
    </row>
    <row r="313" spans="1:10">
      <c r="A313" s="559"/>
      <c r="B313" s="560"/>
      <c r="C313" s="561"/>
      <c r="D313" s="554"/>
      <c r="E313" s="554"/>
      <c r="F313" s="554"/>
      <c r="G313" s="554"/>
      <c r="H313" s="554"/>
      <c r="I313" s="554"/>
      <c r="J313" s="554"/>
    </row>
    <row r="314" spans="1:10">
      <c r="A314" s="559"/>
      <c r="B314" s="560"/>
      <c r="C314" s="561"/>
      <c r="D314" s="554"/>
      <c r="E314" s="554"/>
      <c r="F314" s="554"/>
      <c r="G314" s="554"/>
      <c r="H314" s="554"/>
      <c r="I314" s="554"/>
      <c r="J314" s="554"/>
    </row>
    <row r="315" spans="1:10">
      <c r="A315" s="559"/>
      <c r="B315" s="560"/>
      <c r="C315" s="561"/>
      <c r="D315" s="554"/>
      <c r="E315" s="554"/>
      <c r="F315" s="554"/>
      <c r="G315" s="554"/>
      <c r="H315" s="554"/>
      <c r="I315" s="554"/>
      <c r="J315" s="554"/>
    </row>
    <row r="316" spans="1:10">
      <c r="A316" s="559"/>
      <c r="B316" s="560"/>
      <c r="C316" s="561"/>
      <c r="D316" s="554"/>
      <c r="E316" s="554"/>
      <c r="F316" s="554"/>
      <c r="G316" s="554"/>
      <c r="H316" s="554"/>
      <c r="I316" s="554"/>
      <c r="J316" s="554"/>
    </row>
    <row r="317" spans="1:10">
      <c r="A317" s="559"/>
      <c r="B317" s="560"/>
      <c r="C317" s="561"/>
      <c r="D317" s="554"/>
      <c r="E317" s="554"/>
      <c r="F317" s="554"/>
      <c r="G317" s="554"/>
      <c r="H317" s="554"/>
      <c r="I317" s="554"/>
      <c r="J317" s="554"/>
    </row>
    <row r="318" spans="1:10">
      <c r="A318" s="559"/>
      <c r="B318" s="560"/>
      <c r="C318" s="561"/>
      <c r="D318" s="554"/>
      <c r="E318" s="554"/>
      <c r="F318" s="554"/>
      <c r="G318" s="554"/>
      <c r="H318" s="554"/>
      <c r="I318" s="554"/>
      <c r="J318" s="554"/>
    </row>
    <row r="319" spans="1:10">
      <c r="A319" s="559"/>
      <c r="B319" s="560"/>
      <c r="C319" s="561"/>
      <c r="D319" s="554"/>
      <c r="E319" s="554"/>
      <c r="F319" s="554"/>
      <c r="G319" s="554"/>
      <c r="H319" s="554"/>
      <c r="I319" s="554"/>
      <c r="J319" s="554"/>
    </row>
    <row r="320" spans="1:10">
      <c r="A320" s="559"/>
      <c r="B320" s="560"/>
      <c r="C320" s="561"/>
      <c r="D320" s="554"/>
      <c r="E320" s="554"/>
      <c r="F320" s="554"/>
      <c r="G320" s="554"/>
      <c r="H320" s="554"/>
      <c r="I320" s="554"/>
      <c r="J320" s="554"/>
    </row>
    <row r="321" spans="1:10">
      <c r="A321" s="559"/>
      <c r="B321" s="560"/>
      <c r="C321" s="561"/>
      <c r="D321" s="554"/>
      <c r="E321" s="554"/>
      <c r="F321" s="554"/>
      <c r="G321" s="554"/>
      <c r="H321" s="554"/>
      <c r="I321" s="554"/>
      <c r="J321" s="554"/>
    </row>
    <row r="322" spans="1:10">
      <c r="A322" s="559"/>
      <c r="B322" s="560"/>
      <c r="C322" s="561"/>
      <c r="D322" s="554"/>
      <c r="E322" s="554"/>
      <c r="F322" s="554"/>
      <c r="G322" s="554"/>
      <c r="H322" s="554"/>
      <c r="I322" s="554"/>
      <c r="J322" s="554"/>
    </row>
    <row r="323" spans="1:10">
      <c r="A323" s="559"/>
      <c r="B323" s="560"/>
      <c r="C323" s="561"/>
      <c r="D323" s="554"/>
      <c r="E323" s="554"/>
      <c r="F323" s="554"/>
      <c r="G323" s="554"/>
      <c r="H323" s="554"/>
      <c r="I323" s="554"/>
      <c r="J323" s="554"/>
    </row>
    <row r="324" spans="1:10">
      <c r="A324" s="559"/>
      <c r="B324" s="560"/>
      <c r="C324" s="561"/>
      <c r="D324" s="554"/>
      <c r="E324" s="554"/>
      <c r="F324" s="554"/>
      <c r="G324" s="554"/>
      <c r="H324" s="554"/>
      <c r="I324" s="554"/>
      <c r="J324" s="554"/>
    </row>
    <row r="325" spans="1:10">
      <c r="A325" s="559"/>
      <c r="B325" s="560"/>
      <c r="C325" s="561"/>
      <c r="D325" s="554"/>
      <c r="E325" s="554"/>
      <c r="F325" s="554"/>
      <c r="G325" s="554"/>
      <c r="H325" s="554"/>
      <c r="I325" s="554"/>
      <c r="J325" s="554"/>
    </row>
    <row r="326" spans="1:10">
      <c r="A326" s="559"/>
      <c r="B326" s="560"/>
      <c r="C326" s="561"/>
      <c r="D326" s="554"/>
      <c r="E326" s="554"/>
      <c r="F326" s="554"/>
      <c r="G326" s="554"/>
      <c r="H326" s="554"/>
      <c r="I326" s="554"/>
      <c r="J326" s="554"/>
    </row>
    <row r="327" spans="1:10">
      <c r="A327" s="559"/>
      <c r="B327" s="560"/>
      <c r="C327" s="561"/>
      <c r="D327" s="554"/>
      <c r="E327" s="554"/>
      <c r="F327" s="554"/>
      <c r="G327" s="554"/>
      <c r="H327" s="554"/>
      <c r="I327" s="554"/>
      <c r="J327" s="554"/>
    </row>
    <row r="328" spans="1:10">
      <c r="A328" s="559"/>
      <c r="B328" s="560"/>
      <c r="C328" s="561"/>
      <c r="D328" s="554"/>
      <c r="E328" s="554"/>
      <c r="F328" s="554"/>
      <c r="G328" s="554"/>
      <c r="H328" s="554"/>
      <c r="I328" s="554"/>
      <c r="J328" s="554"/>
    </row>
    <row r="329" spans="1:10">
      <c r="A329" s="559"/>
      <c r="B329" s="560"/>
      <c r="C329" s="561"/>
      <c r="D329" s="554"/>
      <c r="E329" s="554"/>
      <c r="F329" s="554"/>
      <c r="G329" s="554"/>
      <c r="H329" s="554"/>
      <c r="I329" s="554"/>
      <c r="J329" s="554"/>
    </row>
    <row r="330" spans="1:10">
      <c r="A330" s="559"/>
      <c r="B330" s="560"/>
      <c r="C330" s="561"/>
      <c r="D330" s="554"/>
      <c r="E330" s="554"/>
      <c r="F330" s="554"/>
      <c r="G330" s="554"/>
      <c r="H330" s="554"/>
      <c r="I330" s="554"/>
      <c r="J330" s="554"/>
    </row>
    <row r="331" spans="1:10">
      <c r="A331" s="559"/>
      <c r="B331" s="560"/>
      <c r="C331" s="561"/>
      <c r="D331" s="554"/>
      <c r="E331" s="554"/>
      <c r="F331" s="554"/>
      <c r="G331" s="554"/>
      <c r="H331" s="554"/>
      <c r="I331" s="554"/>
      <c r="J331" s="554"/>
    </row>
    <row r="332" spans="1:10">
      <c r="A332" s="559"/>
      <c r="B332" s="560"/>
      <c r="C332" s="561"/>
      <c r="D332" s="554"/>
      <c r="E332" s="554"/>
      <c r="F332" s="554"/>
      <c r="G332" s="554"/>
      <c r="H332" s="554"/>
      <c r="I332" s="554"/>
      <c r="J332" s="554"/>
    </row>
    <row r="333" spans="1:10">
      <c r="A333" s="559"/>
      <c r="B333" s="560"/>
      <c r="C333" s="561"/>
      <c r="D333" s="554"/>
      <c r="E333" s="554"/>
      <c r="F333" s="554"/>
      <c r="G333" s="554"/>
      <c r="H333" s="554"/>
      <c r="I333" s="554"/>
      <c r="J333" s="554"/>
    </row>
    <row r="334" spans="1:10">
      <c r="A334" s="559"/>
      <c r="B334" s="560"/>
      <c r="C334" s="561"/>
      <c r="D334" s="554"/>
      <c r="E334" s="554"/>
      <c r="F334" s="554"/>
      <c r="G334" s="554"/>
      <c r="H334" s="554"/>
      <c r="I334" s="554"/>
      <c r="J334" s="554"/>
    </row>
    <row r="335" spans="1:10">
      <c r="A335" s="559"/>
      <c r="B335" s="560"/>
      <c r="C335" s="561"/>
      <c r="D335" s="554"/>
      <c r="E335" s="554"/>
      <c r="F335" s="554"/>
      <c r="G335" s="554"/>
      <c r="H335" s="554"/>
      <c r="I335" s="554"/>
      <c r="J335" s="554"/>
    </row>
    <row r="336" spans="1:10">
      <c r="A336" s="559"/>
      <c r="B336" s="560"/>
      <c r="C336" s="561"/>
      <c r="D336" s="554"/>
      <c r="E336" s="554"/>
      <c r="F336" s="554"/>
      <c r="G336" s="554"/>
      <c r="H336" s="554"/>
      <c r="I336" s="554"/>
      <c r="J336" s="554"/>
    </row>
    <row r="337" spans="1:10">
      <c r="A337" s="559"/>
      <c r="B337" s="560"/>
      <c r="C337" s="561"/>
      <c r="D337" s="554"/>
      <c r="E337" s="554"/>
      <c r="F337" s="554"/>
      <c r="G337" s="554"/>
      <c r="H337" s="554"/>
      <c r="I337" s="554"/>
      <c r="J337" s="554"/>
    </row>
    <row r="338" spans="1:10">
      <c r="A338" s="559"/>
      <c r="B338" s="560"/>
      <c r="C338" s="561"/>
      <c r="D338" s="554"/>
      <c r="E338" s="554"/>
      <c r="F338" s="554"/>
      <c r="G338" s="554"/>
      <c r="H338" s="554"/>
      <c r="I338" s="554"/>
      <c r="J338" s="554"/>
    </row>
    <row r="339" spans="1:10">
      <c r="A339" s="559"/>
      <c r="B339" s="560"/>
      <c r="C339" s="561"/>
      <c r="D339" s="554"/>
      <c r="E339" s="554"/>
      <c r="F339" s="554"/>
      <c r="G339" s="554"/>
      <c r="H339" s="554"/>
      <c r="I339" s="554"/>
      <c r="J339" s="554"/>
    </row>
    <row r="340" spans="1:10">
      <c r="A340" s="559"/>
      <c r="B340" s="560"/>
      <c r="C340" s="561"/>
      <c r="D340" s="554"/>
      <c r="E340" s="554"/>
      <c r="F340" s="554"/>
      <c r="G340" s="554"/>
      <c r="H340" s="554"/>
      <c r="I340" s="554"/>
      <c r="J340" s="554"/>
    </row>
    <row r="341" spans="1:10">
      <c r="A341" s="559"/>
      <c r="B341" s="560"/>
      <c r="C341" s="561"/>
      <c r="D341" s="554"/>
      <c r="E341" s="554"/>
      <c r="F341" s="554"/>
      <c r="G341" s="554"/>
      <c r="H341" s="554"/>
      <c r="I341" s="554"/>
      <c r="J341" s="554"/>
    </row>
    <row r="342" spans="1:10">
      <c r="A342" s="559"/>
      <c r="B342" s="560"/>
      <c r="C342" s="561"/>
      <c r="D342" s="554"/>
      <c r="E342" s="554"/>
      <c r="F342" s="554"/>
      <c r="G342" s="554"/>
      <c r="H342" s="554"/>
      <c r="I342" s="554"/>
      <c r="J342" s="554"/>
    </row>
    <row r="343" spans="1:10">
      <c r="A343" s="559"/>
      <c r="B343" s="560"/>
      <c r="C343" s="561"/>
      <c r="D343" s="554"/>
      <c r="E343" s="554"/>
      <c r="F343" s="554"/>
      <c r="G343" s="554"/>
      <c r="H343" s="554"/>
      <c r="I343" s="554"/>
      <c r="J343" s="554"/>
    </row>
    <row r="344" spans="1:10">
      <c r="A344" s="559"/>
      <c r="B344" s="560"/>
      <c r="C344" s="561"/>
      <c r="D344" s="554"/>
      <c r="E344" s="554"/>
      <c r="F344" s="554"/>
      <c r="G344" s="554"/>
      <c r="H344" s="554"/>
      <c r="I344" s="554"/>
      <c r="J344" s="554"/>
    </row>
    <row r="345" spans="1:10">
      <c r="A345" s="559"/>
      <c r="B345" s="560"/>
      <c r="C345" s="561"/>
      <c r="D345" s="554"/>
      <c r="E345" s="554"/>
      <c r="F345" s="554"/>
      <c r="G345" s="554"/>
      <c r="H345" s="554"/>
      <c r="I345" s="554"/>
      <c r="J345" s="554"/>
    </row>
    <row r="346" spans="1:10">
      <c r="A346" s="559"/>
      <c r="B346" s="560"/>
      <c r="C346" s="561"/>
      <c r="D346" s="554"/>
      <c r="E346" s="554"/>
      <c r="F346" s="554"/>
      <c r="G346" s="554"/>
      <c r="H346" s="554"/>
      <c r="I346" s="554"/>
      <c r="J346" s="554"/>
    </row>
    <row r="347" spans="1:10">
      <c r="A347" s="559"/>
      <c r="B347" s="560"/>
      <c r="C347" s="561"/>
      <c r="D347" s="554"/>
      <c r="E347" s="554"/>
      <c r="F347" s="554"/>
      <c r="G347" s="554"/>
      <c r="H347" s="554"/>
      <c r="I347" s="554"/>
      <c r="J347" s="554"/>
    </row>
    <row r="348" spans="1:10">
      <c r="A348" s="559"/>
      <c r="B348" s="560"/>
      <c r="C348" s="561"/>
      <c r="D348" s="554"/>
      <c r="E348" s="554"/>
      <c r="F348" s="554"/>
      <c r="G348" s="554"/>
      <c r="H348" s="554"/>
      <c r="I348" s="554"/>
      <c r="J348" s="554"/>
    </row>
    <row r="349" spans="1:10">
      <c r="A349" s="559"/>
      <c r="B349" s="560"/>
      <c r="C349" s="561"/>
      <c r="D349" s="554"/>
      <c r="E349" s="554"/>
      <c r="F349" s="554"/>
      <c r="G349" s="554"/>
      <c r="H349" s="554"/>
      <c r="I349" s="554"/>
      <c r="J349" s="554"/>
    </row>
    <row r="350" spans="1:10">
      <c r="A350" s="559"/>
      <c r="B350" s="560"/>
      <c r="C350" s="561"/>
      <c r="D350" s="554"/>
      <c r="E350" s="554"/>
      <c r="F350" s="554"/>
      <c r="G350" s="554"/>
      <c r="H350" s="554"/>
      <c r="I350" s="554"/>
      <c r="J350" s="554"/>
    </row>
    <row r="351" spans="1:10">
      <c r="A351" s="559"/>
      <c r="B351" s="560"/>
      <c r="C351" s="561"/>
      <c r="D351" s="554"/>
      <c r="E351" s="554"/>
      <c r="F351" s="554"/>
      <c r="G351" s="554"/>
      <c r="H351" s="554"/>
      <c r="I351" s="554"/>
      <c r="J351" s="554"/>
    </row>
    <row r="352" spans="1:10">
      <c r="A352" s="559"/>
      <c r="B352" s="560"/>
      <c r="C352" s="561"/>
      <c r="D352" s="554"/>
      <c r="E352" s="554"/>
      <c r="F352" s="554"/>
      <c r="G352" s="554"/>
      <c r="H352" s="554"/>
      <c r="I352" s="554"/>
      <c r="J352" s="554"/>
    </row>
    <row r="353" spans="1:10">
      <c r="A353" s="559"/>
      <c r="B353" s="560"/>
      <c r="C353" s="561"/>
      <c r="D353" s="554"/>
      <c r="E353" s="554"/>
      <c r="F353" s="554"/>
      <c r="G353" s="554"/>
      <c r="H353" s="554"/>
      <c r="I353" s="554"/>
      <c r="J353" s="554"/>
    </row>
    <row r="354" spans="1:10">
      <c r="A354" s="559"/>
      <c r="B354" s="560"/>
      <c r="C354" s="561"/>
      <c r="D354" s="554"/>
      <c r="E354" s="554"/>
      <c r="F354" s="554"/>
      <c r="G354" s="554"/>
      <c r="H354" s="554"/>
      <c r="I354" s="554"/>
      <c r="J354" s="554"/>
    </row>
    <row r="355" spans="1:10">
      <c r="A355" s="559"/>
      <c r="B355" s="560"/>
      <c r="C355" s="561"/>
      <c r="D355" s="554"/>
      <c r="E355" s="554"/>
      <c r="F355" s="554"/>
      <c r="G355" s="554"/>
      <c r="H355" s="554"/>
      <c r="I355" s="554"/>
      <c r="J355" s="554"/>
    </row>
    <row r="356" spans="1:10">
      <c r="A356" s="559"/>
      <c r="B356" s="560"/>
      <c r="C356" s="561"/>
      <c r="D356" s="554"/>
      <c r="E356" s="554"/>
      <c r="F356" s="554"/>
      <c r="G356" s="554"/>
      <c r="H356" s="554"/>
      <c r="I356" s="554"/>
      <c r="J356" s="554"/>
    </row>
    <row r="357" spans="1:10">
      <c r="A357" s="559"/>
      <c r="B357" s="560"/>
      <c r="C357" s="561"/>
      <c r="D357" s="554"/>
      <c r="E357" s="554"/>
      <c r="F357" s="554"/>
      <c r="G357" s="554"/>
      <c r="H357" s="554"/>
      <c r="I357" s="554"/>
      <c r="J357" s="554"/>
    </row>
    <row r="358" spans="1:10">
      <c r="A358" s="559"/>
      <c r="B358" s="560"/>
      <c r="C358" s="561"/>
      <c r="D358" s="554"/>
      <c r="E358" s="554"/>
      <c r="F358" s="554"/>
      <c r="G358" s="554"/>
      <c r="H358" s="554"/>
      <c r="I358" s="554"/>
      <c r="J358" s="554"/>
    </row>
    <row r="359" spans="1:10">
      <c r="A359" s="559"/>
      <c r="B359" s="560"/>
      <c r="C359" s="561"/>
      <c r="D359" s="554"/>
      <c r="E359" s="554"/>
      <c r="F359" s="554"/>
      <c r="G359" s="554"/>
      <c r="H359" s="554"/>
      <c r="I359" s="554"/>
      <c r="J359" s="554"/>
    </row>
    <row r="360" spans="1:10">
      <c r="A360" s="559"/>
      <c r="B360" s="560"/>
      <c r="C360" s="561"/>
      <c r="D360" s="554"/>
      <c r="E360" s="554"/>
      <c r="F360" s="554"/>
      <c r="G360" s="554"/>
      <c r="H360" s="554"/>
      <c r="I360" s="554"/>
      <c r="J360" s="554"/>
    </row>
    <row r="361" spans="1:10">
      <c r="A361" s="559"/>
      <c r="B361" s="560"/>
      <c r="C361" s="561"/>
      <c r="D361" s="554"/>
      <c r="E361" s="554"/>
      <c r="F361" s="554"/>
      <c r="G361" s="554"/>
      <c r="H361" s="554"/>
      <c r="I361" s="554"/>
      <c r="J361" s="554"/>
    </row>
    <row r="362" spans="1:10">
      <c r="A362" s="559"/>
      <c r="B362" s="560"/>
      <c r="C362" s="561"/>
      <c r="D362" s="554"/>
      <c r="E362" s="554"/>
      <c r="F362" s="554"/>
      <c r="G362" s="554"/>
      <c r="H362" s="554"/>
      <c r="I362" s="554"/>
      <c r="J362" s="554"/>
    </row>
    <row r="363" spans="1:10">
      <c r="A363" s="559"/>
      <c r="B363" s="560"/>
      <c r="C363" s="561"/>
      <c r="D363" s="554"/>
      <c r="E363" s="554"/>
      <c r="F363" s="554"/>
      <c r="G363" s="554"/>
      <c r="H363" s="554"/>
      <c r="I363" s="554"/>
      <c r="J363" s="554"/>
    </row>
    <row r="364" spans="1:10">
      <c r="A364" s="559"/>
      <c r="B364" s="560"/>
      <c r="C364" s="561"/>
      <c r="D364" s="554"/>
      <c r="E364" s="554"/>
      <c r="F364" s="554"/>
      <c r="G364" s="554"/>
      <c r="H364" s="554"/>
      <c r="I364" s="554"/>
      <c r="J364" s="554"/>
    </row>
    <row r="365" spans="1:10">
      <c r="A365" s="559"/>
      <c r="B365" s="560"/>
      <c r="C365" s="561"/>
      <c r="D365" s="554"/>
      <c r="E365" s="554"/>
      <c r="F365" s="554"/>
      <c r="G365" s="554"/>
      <c r="H365" s="554"/>
      <c r="I365" s="554"/>
      <c r="J365" s="554"/>
    </row>
    <row r="366" spans="1:10">
      <c r="A366" s="559"/>
      <c r="B366" s="560"/>
      <c r="C366" s="561"/>
      <c r="D366" s="554"/>
      <c r="E366" s="554"/>
      <c r="F366" s="554"/>
      <c r="G366" s="554"/>
      <c r="H366" s="554"/>
      <c r="I366" s="554"/>
      <c r="J366" s="554"/>
    </row>
    <row r="367" spans="1:10">
      <c r="A367" s="559"/>
      <c r="B367" s="560"/>
      <c r="C367" s="561"/>
      <c r="D367" s="554"/>
      <c r="E367" s="554"/>
      <c r="F367" s="554"/>
      <c r="G367" s="554"/>
      <c r="H367" s="554"/>
      <c r="I367" s="554"/>
      <c r="J367" s="554"/>
    </row>
    <row r="368" spans="1:10">
      <c r="A368" s="559"/>
      <c r="B368" s="560"/>
      <c r="C368" s="561"/>
      <c r="D368" s="554"/>
      <c r="E368" s="554"/>
      <c r="F368" s="554"/>
      <c r="G368" s="554"/>
      <c r="H368" s="554"/>
      <c r="I368" s="554"/>
      <c r="J368" s="554"/>
    </row>
    <row r="369" spans="1:10">
      <c r="A369" s="559"/>
      <c r="B369" s="560"/>
      <c r="C369" s="561"/>
      <c r="D369" s="554"/>
      <c r="E369" s="554"/>
      <c r="F369" s="554"/>
      <c r="G369" s="554"/>
      <c r="H369" s="554"/>
      <c r="I369" s="554"/>
      <c r="J369" s="554"/>
    </row>
    <row r="370" spans="1:10">
      <c r="A370" s="559"/>
      <c r="B370" s="560"/>
      <c r="C370" s="561"/>
      <c r="D370" s="554"/>
      <c r="E370" s="554"/>
      <c r="F370" s="554"/>
      <c r="G370" s="554"/>
      <c r="H370" s="554"/>
      <c r="I370" s="554"/>
      <c r="J370" s="554"/>
    </row>
    <row r="371" spans="1:10">
      <c r="A371" s="559"/>
      <c r="B371" s="560"/>
      <c r="C371" s="561"/>
      <c r="D371" s="554"/>
      <c r="E371" s="554"/>
      <c r="F371" s="554"/>
      <c r="G371" s="554"/>
      <c r="H371" s="554"/>
      <c r="I371" s="554"/>
      <c r="J371" s="554"/>
    </row>
    <row r="372" spans="1:10">
      <c r="A372" s="559"/>
      <c r="B372" s="560"/>
      <c r="C372" s="561"/>
      <c r="D372" s="554"/>
      <c r="E372" s="554"/>
      <c r="F372" s="554"/>
      <c r="G372" s="554"/>
      <c r="H372" s="554"/>
      <c r="I372" s="554"/>
      <c r="J372" s="554"/>
    </row>
    <row r="373" spans="1:10">
      <c r="A373" s="559"/>
      <c r="B373" s="560"/>
      <c r="C373" s="561"/>
      <c r="D373" s="554"/>
      <c r="E373" s="554"/>
      <c r="F373" s="554"/>
      <c r="G373" s="554"/>
      <c r="H373" s="554"/>
      <c r="I373" s="554"/>
      <c r="J373" s="554"/>
    </row>
    <row r="374" spans="1:10">
      <c r="A374" s="559"/>
      <c r="B374" s="560"/>
      <c r="C374" s="561"/>
      <c r="D374" s="554"/>
      <c r="E374" s="554"/>
      <c r="F374" s="554"/>
      <c r="G374" s="554"/>
      <c r="H374" s="554"/>
      <c r="I374" s="554"/>
      <c r="J374" s="554"/>
    </row>
    <row r="375" spans="1:10">
      <c r="A375" s="559"/>
      <c r="B375" s="560"/>
      <c r="C375" s="561"/>
      <c r="D375" s="554"/>
      <c r="E375" s="554"/>
      <c r="F375" s="554"/>
      <c r="G375" s="554"/>
      <c r="H375" s="554"/>
      <c r="I375" s="554"/>
      <c r="J375" s="554"/>
    </row>
    <row r="376" spans="1:10">
      <c r="A376" s="559"/>
      <c r="B376" s="560"/>
      <c r="C376" s="561"/>
      <c r="D376" s="554"/>
      <c r="E376" s="554"/>
      <c r="F376" s="554"/>
      <c r="G376" s="554"/>
      <c r="H376" s="554"/>
      <c r="I376" s="554"/>
      <c r="J376" s="554"/>
    </row>
    <row r="377" spans="1:10">
      <c r="A377" s="559"/>
      <c r="B377" s="560"/>
      <c r="C377" s="561"/>
      <c r="D377" s="554"/>
      <c r="E377" s="554"/>
      <c r="F377" s="554"/>
      <c r="G377" s="554"/>
      <c r="H377" s="554"/>
      <c r="I377" s="554"/>
      <c r="J377" s="554"/>
    </row>
    <row r="378" spans="1:10">
      <c r="A378" s="559"/>
      <c r="B378" s="560"/>
      <c r="C378" s="561"/>
      <c r="D378" s="554"/>
      <c r="E378" s="554"/>
      <c r="F378" s="554"/>
      <c r="G378" s="554"/>
      <c r="H378" s="554"/>
      <c r="I378" s="554"/>
      <c r="J378" s="554"/>
    </row>
    <row r="379" spans="1:10">
      <c r="A379" s="559"/>
      <c r="B379" s="560"/>
      <c r="C379" s="561"/>
      <c r="D379" s="554"/>
      <c r="E379" s="554"/>
      <c r="F379" s="554"/>
      <c r="G379" s="554"/>
      <c r="H379" s="554"/>
      <c r="I379" s="554"/>
      <c r="J379" s="554"/>
    </row>
    <row r="380" spans="1:10">
      <c r="A380" s="559"/>
      <c r="B380" s="560"/>
      <c r="C380" s="561"/>
      <c r="D380" s="554"/>
      <c r="E380" s="554"/>
      <c r="F380" s="554"/>
      <c r="G380" s="554"/>
      <c r="H380" s="554"/>
      <c r="I380" s="554"/>
      <c r="J380" s="554"/>
    </row>
    <row r="381" spans="1:10">
      <c r="A381" s="559"/>
      <c r="B381" s="560"/>
      <c r="C381" s="561"/>
      <c r="D381" s="554"/>
      <c r="E381" s="554"/>
      <c r="F381" s="554"/>
      <c r="G381" s="554"/>
      <c r="H381" s="554"/>
      <c r="I381" s="554"/>
      <c r="J381" s="554"/>
    </row>
    <row r="382" spans="1:10">
      <c r="A382" s="559"/>
      <c r="B382" s="560"/>
      <c r="C382" s="561"/>
      <c r="D382" s="554"/>
      <c r="E382" s="554"/>
      <c r="F382" s="554"/>
      <c r="G382" s="554"/>
      <c r="H382" s="554"/>
      <c r="I382" s="554"/>
      <c r="J382" s="554"/>
    </row>
    <row r="383" spans="1:10">
      <c r="A383" s="559"/>
      <c r="B383" s="560"/>
      <c r="C383" s="561"/>
      <c r="D383" s="554"/>
      <c r="E383" s="554"/>
      <c r="F383" s="554"/>
      <c r="G383" s="554"/>
      <c r="H383" s="554"/>
      <c r="I383" s="554"/>
      <c r="J383" s="554"/>
    </row>
    <row r="384" spans="1:10">
      <c r="A384" s="559"/>
      <c r="B384" s="560"/>
      <c r="C384" s="561"/>
      <c r="D384" s="554"/>
      <c r="E384" s="554"/>
      <c r="F384" s="554"/>
      <c r="G384" s="554"/>
      <c r="H384" s="554"/>
      <c r="I384" s="554"/>
      <c r="J384" s="554"/>
    </row>
    <row r="385" spans="1:10">
      <c r="A385" s="559"/>
      <c r="B385" s="560"/>
      <c r="C385" s="561"/>
      <c r="D385" s="554"/>
      <c r="E385" s="554"/>
      <c r="F385" s="554"/>
      <c r="G385" s="554"/>
      <c r="H385" s="554"/>
      <c r="I385" s="554"/>
      <c r="J385" s="554"/>
    </row>
    <row r="386" spans="1:10">
      <c r="A386" s="559"/>
      <c r="B386" s="560"/>
      <c r="C386" s="561"/>
      <c r="D386" s="554"/>
      <c r="E386" s="554"/>
      <c r="F386" s="554"/>
      <c r="G386" s="554"/>
      <c r="H386" s="554"/>
      <c r="I386" s="554"/>
      <c r="J386" s="554"/>
    </row>
    <row r="387" spans="1:10">
      <c r="A387" s="559"/>
      <c r="B387" s="560"/>
      <c r="C387" s="561"/>
      <c r="D387" s="554"/>
      <c r="E387" s="554"/>
      <c r="F387" s="554"/>
      <c r="G387" s="554"/>
      <c r="H387" s="554"/>
      <c r="I387" s="554"/>
      <c r="J387" s="554"/>
    </row>
    <row r="388" spans="1:10">
      <c r="A388" s="559"/>
      <c r="B388" s="560"/>
      <c r="C388" s="561"/>
      <c r="D388" s="554"/>
      <c r="E388" s="554"/>
      <c r="F388" s="554"/>
      <c r="G388" s="554"/>
      <c r="H388" s="554"/>
      <c r="I388" s="554"/>
      <c r="J388" s="554"/>
    </row>
    <row r="389" spans="1:10">
      <c r="A389" s="559"/>
      <c r="B389" s="560"/>
      <c r="C389" s="561"/>
      <c r="D389" s="554"/>
      <c r="E389" s="554"/>
      <c r="F389" s="554"/>
      <c r="G389" s="554"/>
      <c r="H389" s="554"/>
      <c r="I389" s="554"/>
      <c r="J389" s="554"/>
    </row>
    <row r="390" spans="1:10">
      <c r="A390" s="559"/>
      <c r="B390" s="560"/>
      <c r="C390" s="561"/>
      <c r="D390" s="554"/>
      <c r="E390" s="554"/>
      <c r="F390" s="554"/>
      <c r="G390" s="554"/>
      <c r="H390" s="554"/>
      <c r="I390" s="554"/>
      <c r="J390" s="554"/>
    </row>
    <row r="391" spans="1:10">
      <c r="A391" s="559"/>
      <c r="B391" s="560"/>
      <c r="C391" s="561"/>
      <c r="D391" s="554"/>
      <c r="E391" s="554"/>
      <c r="F391" s="554"/>
      <c r="G391" s="554"/>
      <c r="H391" s="554"/>
      <c r="I391" s="554"/>
      <c r="J391" s="554"/>
    </row>
    <row r="392" spans="1:10">
      <c r="A392" s="559"/>
      <c r="B392" s="560"/>
      <c r="C392" s="561"/>
      <c r="D392" s="554"/>
      <c r="E392" s="554"/>
      <c r="F392" s="554"/>
      <c r="G392" s="554"/>
      <c r="H392" s="554"/>
      <c r="I392" s="554"/>
      <c r="J392" s="554"/>
    </row>
    <row r="393" spans="1:10">
      <c r="A393" s="559"/>
      <c r="B393" s="560"/>
      <c r="C393" s="561"/>
      <c r="D393" s="554"/>
      <c r="E393" s="554"/>
      <c r="F393" s="554"/>
      <c r="G393" s="554"/>
      <c r="H393" s="554"/>
      <c r="I393" s="554"/>
      <c r="J393" s="554"/>
    </row>
    <row r="394" spans="1:10">
      <c r="A394" s="559"/>
      <c r="B394" s="560"/>
      <c r="C394" s="561"/>
      <c r="D394" s="554"/>
      <c r="E394" s="554"/>
      <c r="F394" s="554"/>
      <c r="G394" s="554"/>
      <c r="H394" s="554"/>
      <c r="I394" s="554"/>
      <c r="J394" s="554"/>
    </row>
    <row r="395" spans="1:10">
      <c r="A395" s="559"/>
      <c r="B395" s="560"/>
      <c r="C395" s="561"/>
      <c r="D395" s="554"/>
      <c r="E395" s="554"/>
      <c r="F395" s="554"/>
      <c r="G395" s="554"/>
      <c r="H395" s="554"/>
      <c r="I395" s="554"/>
      <c r="J395" s="554"/>
    </row>
    <row r="396" spans="1:10">
      <c r="A396" s="559"/>
      <c r="B396" s="560"/>
      <c r="C396" s="561"/>
      <c r="D396" s="554"/>
      <c r="E396" s="554"/>
      <c r="F396" s="554"/>
      <c r="G396" s="554"/>
      <c r="H396" s="554"/>
      <c r="I396" s="554"/>
      <c r="J396" s="554"/>
    </row>
    <row r="397" spans="1:10">
      <c r="A397" s="559"/>
      <c r="B397" s="560"/>
      <c r="C397" s="561"/>
      <c r="D397" s="554"/>
      <c r="E397" s="554"/>
      <c r="F397" s="554"/>
      <c r="G397" s="554"/>
      <c r="H397" s="554"/>
      <c r="I397" s="554"/>
      <c r="J397" s="554"/>
    </row>
    <row r="398" spans="1:10">
      <c r="A398" s="559"/>
      <c r="B398" s="560"/>
      <c r="C398" s="561"/>
      <c r="D398" s="554"/>
      <c r="E398" s="554"/>
      <c r="F398" s="554"/>
      <c r="G398" s="554"/>
      <c r="H398" s="554"/>
      <c r="I398" s="554"/>
      <c r="J398" s="554"/>
    </row>
    <row r="399" spans="1:10">
      <c r="A399" s="559"/>
      <c r="B399" s="560"/>
      <c r="C399" s="561"/>
      <c r="D399" s="554"/>
      <c r="E399" s="554"/>
      <c r="F399" s="554"/>
      <c r="G399" s="554"/>
      <c r="H399" s="554"/>
      <c r="I399" s="554"/>
      <c r="J399" s="554"/>
    </row>
    <row r="400" spans="1:10">
      <c r="A400" s="559"/>
      <c r="B400" s="560"/>
      <c r="C400" s="561"/>
      <c r="D400" s="554"/>
      <c r="E400" s="554"/>
      <c r="F400" s="554"/>
      <c r="G400" s="554"/>
      <c r="H400" s="554"/>
      <c r="I400" s="554"/>
      <c r="J400" s="554"/>
    </row>
    <row r="401" spans="1:10">
      <c r="A401" s="559"/>
      <c r="B401" s="560"/>
      <c r="C401" s="561"/>
      <c r="D401" s="554"/>
      <c r="E401" s="554"/>
      <c r="F401" s="554"/>
      <c r="G401" s="554"/>
      <c r="H401" s="554"/>
      <c r="I401" s="554"/>
      <c r="J401" s="554"/>
    </row>
    <row r="402" spans="1:10">
      <c r="A402" s="559"/>
      <c r="B402" s="560"/>
      <c r="C402" s="561"/>
      <c r="D402" s="554"/>
      <c r="E402" s="554"/>
      <c r="F402" s="554"/>
      <c r="G402" s="554"/>
      <c r="H402" s="554"/>
      <c r="I402" s="554"/>
      <c r="J402" s="554"/>
    </row>
    <row r="403" spans="1:10">
      <c r="A403" s="559"/>
      <c r="B403" s="560"/>
      <c r="C403" s="561"/>
      <c r="D403" s="554"/>
      <c r="E403" s="554"/>
      <c r="F403" s="554"/>
      <c r="G403" s="554"/>
      <c r="H403" s="554"/>
      <c r="I403" s="554"/>
      <c r="J403" s="554"/>
    </row>
    <row r="404" spans="1:10">
      <c r="A404" s="559"/>
      <c r="B404" s="560"/>
      <c r="C404" s="561"/>
      <c r="D404" s="554"/>
      <c r="E404" s="554"/>
      <c r="F404" s="554"/>
      <c r="G404" s="554"/>
      <c r="H404" s="554"/>
      <c r="I404" s="554"/>
      <c r="J404" s="554"/>
    </row>
    <row r="405" spans="1:10">
      <c r="A405" s="559"/>
      <c r="B405" s="560"/>
      <c r="C405" s="561"/>
      <c r="D405" s="554"/>
      <c r="E405" s="554"/>
      <c r="F405" s="554"/>
      <c r="G405" s="554"/>
      <c r="H405" s="554"/>
      <c r="I405" s="554"/>
      <c r="J405" s="554"/>
    </row>
    <row r="406" spans="1:10">
      <c r="A406" s="559"/>
      <c r="B406" s="560"/>
      <c r="C406" s="561"/>
      <c r="D406" s="554"/>
      <c r="E406" s="554"/>
      <c r="F406" s="554"/>
      <c r="G406" s="554"/>
      <c r="H406" s="554"/>
      <c r="I406" s="554"/>
      <c r="J406" s="554"/>
    </row>
    <row r="407" spans="1:10">
      <c r="A407" s="559"/>
      <c r="B407" s="560"/>
      <c r="C407" s="561"/>
      <c r="D407" s="554"/>
      <c r="E407" s="554"/>
      <c r="F407" s="554"/>
      <c r="G407" s="554"/>
      <c r="H407" s="554"/>
      <c r="I407" s="554"/>
      <c r="J407" s="554"/>
    </row>
    <row r="408" spans="1:10">
      <c r="A408" s="559"/>
      <c r="B408" s="560"/>
      <c r="C408" s="561"/>
      <c r="D408" s="554"/>
      <c r="E408" s="554"/>
      <c r="F408" s="554"/>
      <c r="G408" s="554"/>
      <c r="H408" s="554"/>
      <c r="I408" s="554"/>
      <c r="J408" s="554"/>
    </row>
    <row r="409" spans="1:10">
      <c r="A409" s="559"/>
      <c r="B409" s="560"/>
      <c r="C409" s="561"/>
      <c r="D409" s="554"/>
      <c r="E409" s="554"/>
      <c r="F409" s="554"/>
      <c r="G409" s="554"/>
      <c r="H409" s="554"/>
      <c r="I409" s="554"/>
      <c r="J409" s="554"/>
    </row>
    <row r="410" spans="1:10">
      <c r="A410" s="559"/>
      <c r="B410" s="560"/>
      <c r="C410" s="561"/>
      <c r="D410" s="554"/>
      <c r="E410" s="554"/>
      <c r="F410" s="554"/>
      <c r="G410" s="554"/>
      <c r="H410" s="554"/>
      <c r="I410" s="554"/>
      <c r="J410" s="554"/>
    </row>
    <row r="411" spans="1:10">
      <c r="A411" s="559"/>
      <c r="B411" s="560"/>
      <c r="C411" s="561"/>
      <c r="D411" s="554"/>
      <c r="E411" s="554"/>
      <c r="F411" s="554"/>
      <c r="G411" s="554"/>
      <c r="H411" s="554"/>
      <c r="I411" s="554"/>
      <c r="J411" s="554"/>
    </row>
    <row r="412" spans="1:10">
      <c r="A412" s="559"/>
      <c r="B412" s="560"/>
      <c r="C412" s="561"/>
      <c r="D412" s="554"/>
      <c r="E412" s="554"/>
      <c r="F412" s="554"/>
      <c r="G412" s="554"/>
      <c r="H412" s="554"/>
      <c r="I412" s="554"/>
      <c r="J412" s="554"/>
    </row>
    <row r="413" spans="1:10">
      <c r="A413" s="559"/>
      <c r="B413" s="560"/>
      <c r="C413" s="561"/>
      <c r="D413" s="554"/>
      <c r="E413" s="554"/>
      <c r="F413" s="554"/>
      <c r="G413" s="554"/>
      <c r="H413" s="554"/>
      <c r="I413" s="554"/>
      <c r="J413" s="554"/>
    </row>
    <row r="414" spans="1:10">
      <c r="A414" s="559"/>
      <c r="B414" s="560"/>
      <c r="C414" s="561"/>
      <c r="D414" s="554"/>
      <c r="E414" s="554"/>
      <c r="F414" s="554"/>
      <c r="G414" s="554"/>
      <c r="H414" s="554"/>
      <c r="I414" s="554"/>
      <c r="J414" s="554"/>
    </row>
    <row r="415" spans="1:10">
      <c r="A415" s="559"/>
      <c r="B415" s="560"/>
      <c r="C415" s="561"/>
      <c r="D415" s="554"/>
      <c r="E415" s="554"/>
      <c r="F415" s="554"/>
      <c r="G415" s="554"/>
      <c r="H415" s="554"/>
      <c r="I415" s="554"/>
      <c r="J415" s="554"/>
    </row>
    <row r="416" spans="1:10">
      <c r="A416" s="559"/>
      <c r="B416" s="560"/>
      <c r="C416" s="561"/>
      <c r="D416" s="554"/>
      <c r="E416" s="554"/>
      <c r="F416" s="554"/>
      <c r="G416" s="554"/>
      <c r="H416" s="554"/>
      <c r="I416" s="554"/>
      <c r="J416" s="554"/>
    </row>
    <row r="417" spans="1:10">
      <c r="A417" s="559"/>
      <c r="B417" s="560"/>
      <c r="C417" s="561"/>
      <c r="D417" s="554"/>
      <c r="E417" s="554"/>
      <c r="F417" s="554"/>
      <c r="G417" s="554"/>
      <c r="H417" s="554"/>
      <c r="I417" s="554"/>
      <c r="J417" s="554"/>
    </row>
    <row r="418" spans="1:10">
      <c r="A418" s="559"/>
      <c r="B418" s="560"/>
      <c r="C418" s="561"/>
      <c r="D418" s="554"/>
      <c r="E418" s="554"/>
      <c r="F418" s="554"/>
      <c r="G418" s="554"/>
      <c r="H418" s="554"/>
      <c r="I418" s="554"/>
      <c r="J418" s="554"/>
    </row>
    <row r="419" spans="1:10">
      <c r="A419" s="559"/>
      <c r="B419" s="560"/>
      <c r="C419" s="561"/>
      <c r="D419" s="554"/>
      <c r="E419" s="554"/>
      <c r="F419" s="554"/>
      <c r="G419" s="554"/>
      <c r="H419" s="554"/>
      <c r="I419" s="554"/>
      <c r="J419" s="554"/>
    </row>
    <row r="420" spans="1:10">
      <c r="A420" s="559"/>
      <c r="B420" s="560"/>
      <c r="C420" s="561"/>
      <c r="D420" s="554"/>
      <c r="E420" s="554"/>
      <c r="F420" s="554"/>
      <c r="G420" s="554"/>
      <c r="H420" s="554"/>
      <c r="I420" s="554"/>
      <c r="J420" s="554"/>
    </row>
    <row r="421" spans="1:10">
      <c r="A421" s="559"/>
      <c r="B421" s="560"/>
      <c r="C421" s="561"/>
      <c r="D421" s="554"/>
      <c r="E421" s="554"/>
      <c r="F421" s="554"/>
      <c r="G421" s="554"/>
      <c r="H421" s="554"/>
      <c r="I421" s="554"/>
      <c r="J421" s="554"/>
    </row>
    <row r="422" spans="1:10">
      <c r="A422" s="559"/>
      <c r="B422" s="560"/>
      <c r="C422" s="561"/>
      <c r="D422" s="554"/>
      <c r="E422" s="554"/>
      <c r="F422" s="554"/>
      <c r="G422" s="554"/>
      <c r="H422" s="554"/>
      <c r="I422" s="554"/>
      <c r="J422" s="554"/>
    </row>
    <row r="423" spans="1:10">
      <c r="A423" s="559"/>
      <c r="B423" s="560"/>
      <c r="C423" s="561"/>
      <c r="D423" s="554"/>
      <c r="E423" s="554"/>
      <c r="F423" s="554"/>
      <c r="G423" s="554"/>
      <c r="H423" s="554"/>
      <c r="I423" s="554"/>
      <c r="J423" s="554"/>
    </row>
    <row r="424" spans="1:10">
      <c r="A424" s="559"/>
      <c r="B424" s="560"/>
      <c r="C424" s="561"/>
      <c r="D424" s="554"/>
      <c r="E424" s="554"/>
      <c r="F424" s="554"/>
      <c r="G424" s="554"/>
      <c r="H424" s="554"/>
      <c r="I424" s="554"/>
      <c r="J424" s="554"/>
    </row>
    <row r="425" spans="1:10">
      <c r="A425" s="559"/>
      <c r="B425" s="560"/>
      <c r="C425" s="561"/>
      <c r="D425" s="554"/>
      <c r="E425" s="554"/>
      <c r="F425" s="554"/>
      <c r="G425" s="554"/>
      <c r="H425" s="554"/>
      <c r="I425" s="554"/>
      <c r="J425" s="554"/>
    </row>
    <row r="426" spans="1:10">
      <c r="A426" s="559"/>
      <c r="B426" s="560"/>
      <c r="C426" s="561"/>
      <c r="D426" s="554"/>
      <c r="E426" s="554"/>
      <c r="F426" s="554"/>
      <c r="G426" s="554"/>
      <c r="H426" s="554"/>
      <c r="I426" s="554"/>
      <c r="J426" s="554"/>
    </row>
    <row r="427" spans="1:10">
      <c r="A427" s="559"/>
      <c r="B427" s="560"/>
      <c r="C427" s="561"/>
      <c r="D427" s="554"/>
      <c r="E427" s="554"/>
      <c r="F427" s="554"/>
      <c r="G427" s="554"/>
      <c r="H427" s="554"/>
      <c r="I427" s="554"/>
      <c r="J427" s="554"/>
    </row>
    <row r="428" spans="1:10">
      <c r="A428" s="559"/>
      <c r="B428" s="560"/>
      <c r="C428" s="561"/>
      <c r="D428" s="554"/>
      <c r="E428" s="554"/>
      <c r="F428" s="554"/>
      <c r="G428" s="554"/>
      <c r="H428" s="554"/>
      <c r="I428" s="554"/>
      <c r="J428" s="554"/>
    </row>
    <row r="429" spans="1:10">
      <c r="A429" s="559"/>
      <c r="B429" s="560"/>
      <c r="C429" s="561"/>
      <c r="D429" s="554"/>
      <c r="E429" s="554"/>
      <c r="F429" s="554"/>
      <c r="G429" s="554"/>
      <c r="H429" s="554"/>
      <c r="I429" s="554"/>
      <c r="J429" s="554"/>
    </row>
    <row r="430" spans="1:10">
      <c r="A430" s="559"/>
      <c r="B430" s="560"/>
      <c r="C430" s="561"/>
      <c r="D430" s="554"/>
      <c r="E430" s="554"/>
      <c r="F430" s="554"/>
      <c r="G430" s="554"/>
      <c r="H430" s="554"/>
      <c r="I430" s="554"/>
      <c r="J430" s="554"/>
    </row>
    <row r="431" spans="1:10">
      <c r="A431" s="559"/>
      <c r="B431" s="560"/>
      <c r="C431" s="561"/>
      <c r="D431" s="554"/>
      <c r="E431" s="554"/>
      <c r="F431" s="554"/>
      <c r="G431" s="554"/>
      <c r="H431" s="554"/>
      <c r="I431" s="554"/>
      <c r="J431" s="554"/>
    </row>
    <row r="432" spans="1:10">
      <c r="A432" s="559"/>
      <c r="B432" s="560"/>
      <c r="C432" s="561"/>
      <c r="D432" s="554"/>
      <c r="E432" s="554"/>
      <c r="F432" s="554"/>
      <c r="G432" s="554"/>
      <c r="H432" s="554"/>
      <c r="I432" s="554"/>
      <c r="J432" s="554"/>
    </row>
    <row r="433" spans="1:10">
      <c r="A433" s="559"/>
      <c r="B433" s="560"/>
      <c r="C433" s="561"/>
      <c r="D433" s="554"/>
      <c r="E433" s="554"/>
      <c r="F433" s="554"/>
      <c r="G433" s="554"/>
      <c r="H433" s="554"/>
      <c r="I433" s="554"/>
      <c r="J433" s="554"/>
    </row>
    <row r="434" spans="1:10">
      <c r="A434" s="559"/>
      <c r="B434" s="560"/>
      <c r="C434" s="561"/>
      <c r="D434" s="554"/>
      <c r="E434" s="554"/>
      <c r="F434" s="554"/>
      <c r="G434" s="554"/>
      <c r="H434" s="554"/>
      <c r="I434" s="554"/>
      <c r="J434" s="554"/>
    </row>
    <row r="435" spans="1:10">
      <c r="A435" s="559"/>
      <c r="B435" s="560"/>
      <c r="C435" s="561"/>
      <c r="D435" s="554"/>
      <c r="E435" s="554"/>
      <c r="F435" s="554"/>
      <c r="G435" s="554"/>
      <c r="H435" s="554"/>
      <c r="I435" s="554"/>
      <c r="J435" s="554"/>
    </row>
    <row r="436" spans="1:10">
      <c r="A436" s="559"/>
      <c r="B436" s="560"/>
      <c r="C436" s="561"/>
      <c r="D436" s="554"/>
      <c r="E436" s="554"/>
      <c r="F436" s="554"/>
      <c r="G436" s="554"/>
      <c r="H436" s="554"/>
      <c r="I436" s="554"/>
      <c r="J436" s="554"/>
    </row>
    <row r="437" spans="1:10">
      <c r="A437" s="559"/>
      <c r="B437" s="560"/>
      <c r="C437" s="561"/>
      <c r="D437" s="554"/>
      <c r="E437" s="554"/>
      <c r="F437" s="554"/>
      <c r="G437" s="554"/>
      <c r="H437" s="554"/>
      <c r="I437" s="554"/>
      <c r="J437" s="554"/>
    </row>
    <row r="438" spans="1:10">
      <c r="A438" s="559"/>
      <c r="B438" s="560"/>
      <c r="C438" s="561"/>
      <c r="D438" s="554"/>
      <c r="E438" s="554"/>
      <c r="F438" s="554"/>
      <c r="G438" s="554"/>
      <c r="H438" s="554"/>
      <c r="I438" s="554"/>
      <c r="J438" s="554"/>
    </row>
    <row r="439" spans="1:10">
      <c r="A439" s="559"/>
      <c r="B439" s="560"/>
      <c r="C439" s="561"/>
      <c r="D439" s="554"/>
      <c r="E439" s="554"/>
      <c r="F439" s="554"/>
      <c r="G439" s="554"/>
      <c r="H439" s="554"/>
      <c r="I439" s="554"/>
      <c r="J439" s="554"/>
    </row>
    <row r="440" spans="1:10">
      <c r="A440" s="559"/>
      <c r="B440" s="560"/>
      <c r="C440" s="561"/>
      <c r="D440" s="554"/>
      <c r="E440" s="554"/>
      <c r="F440" s="554"/>
      <c r="G440" s="554"/>
      <c r="H440" s="554"/>
      <c r="I440" s="554"/>
      <c r="J440" s="554"/>
    </row>
    <row r="441" spans="1:10">
      <c r="A441" s="559"/>
      <c r="B441" s="560"/>
      <c r="C441" s="561"/>
      <c r="D441" s="554"/>
      <c r="E441" s="554"/>
      <c r="F441" s="554"/>
      <c r="G441" s="554"/>
      <c r="H441" s="554"/>
      <c r="I441" s="554"/>
      <c r="J441" s="554"/>
    </row>
    <row r="442" spans="1:10">
      <c r="A442" s="559"/>
      <c r="B442" s="560"/>
      <c r="C442" s="561"/>
      <c r="D442" s="554"/>
      <c r="E442" s="554"/>
      <c r="F442" s="554"/>
      <c r="G442" s="554"/>
      <c r="H442" s="554"/>
      <c r="I442" s="554"/>
      <c r="J442" s="554"/>
    </row>
    <row r="443" spans="1:10">
      <c r="A443" s="559"/>
      <c r="B443" s="560"/>
      <c r="C443" s="561"/>
      <c r="D443" s="554"/>
      <c r="E443" s="554"/>
      <c r="F443" s="554"/>
      <c r="G443" s="554"/>
      <c r="H443" s="554"/>
      <c r="I443" s="554"/>
      <c r="J443" s="554"/>
    </row>
    <row r="444" spans="1:10">
      <c r="A444" s="559"/>
      <c r="B444" s="560"/>
      <c r="C444" s="561"/>
      <c r="D444" s="554"/>
      <c r="E444" s="554"/>
      <c r="F444" s="554"/>
      <c r="G444" s="554"/>
      <c r="H444" s="554"/>
      <c r="I444" s="554"/>
      <c r="J444" s="554"/>
    </row>
  </sheetData>
  <autoFilter ref="A4:K115"/>
  <mergeCells count="44">
    <mergeCell ref="A75:A76"/>
    <mergeCell ref="A90:A92"/>
    <mergeCell ref="A1:K1"/>
    <mergeCell ref="A6:A7"/>
    <mergeCell ref="A10:A15"/>
    <mergeCell ref="A19:A20"/>
    <mergeCell ref="A24:A25"/>
    <mergeCell ref="B66:B67"/>
    <mergeCell ref="B68:B70"/>
    <mergeCell ref="A35:A39"/>
    <mergeCell ref="A51:A52"/>
    <mergeCell ref="A66:A67"/>
    <mergeCell ref="B98:B99"/>
    <mergeCell ref="B100:B101"/>
    <mergeCell ref="A98:A99"/>
    <mergeCell ref="B5:B7"/>
    <mergeCell ref="B8:B9"/>
    <mergeCell ref="B10:B15"/>
    <mergeCell ref="B16:B21"/>
    <mergeCell ref="B22:B23"/>
    <mergeCell ref="B24:B26"/>
    <mergeCell ref="B28:B31"/>
    <mergeCell ref="B32:B34"/>
    <mergeCell ref="B35:B41"/>
    <mergeCell ref="B42:B49"/>
    <mergeCell ref="B51:B52"/>
    <mergeCell ref="B59:B60"/>
    <mergeCell ref="B62:B63"/>
    <mergeCell ref="B105:B106"/>
    <mergeCell ref="B107:B109"/>
    <mergeCell ref="B110:B111"/>
    <mergeCell ref="C6:C7"/>
    <mergeCell ref="C10:C15"/>
    <mergeCell ref="C19:C20"/>
    <mergeCell ref="C24:C25"/>
    <mergeCell ref="C35:C39"/>
    <mergeCell ref="C51:C52"/>
    <mergeCell ref="C66:C67"/>
    <mergeCell ref="C75:C76"/>
    <mergeCell ref="C90:C92"/>
    <mergeCell ref="C98:C99"/>
    <mergeCell ref="B71:B72"/>
    <mergeCell ref="B75:B77"/>
    <mergeCell ref="B90:B92"/>
  </mergeCells>
  <hyperlinks>
    <hyperlink ref="E24" r:id="rId1"/>
    <hyperlink ref="E26" r:id="rId2"/>
    <hyperlink ref="E25" r:id="rId3"/>
    <hyperlink ref="E72" r:id="rId4"/>
    <hyperlink ref="E71" r:id="rId5"/>
    <hyperlink ref="E94" r:id="rId6"/>
  </hyperlinks>
  <pageMargins left="0.7" right="0.7" top="0.75" bottom="0.75" header="0.3" footer="0.3"/>
  <pageSetup paperSize="8" scale="59" fitToHeight="0" orientation="landscape" r:id="rId7"/>
  <rowBreaks count="4" manualBreakCount="4">
    <brk id="24" max="12" man="1"/>
    <brk id="46" max="12" man="1"/>
    <brk id="64" max="12" man="1"/>
    <brk id="8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view="pageBreakPreview" zoomScaleNormal="100" workbookViewId="0">
      <pane ySplit="3" topLeftCell="A4" activePane="bottomLeft" state="frozen"/>
      <selection pane="bottomLeft" activeCell="C48" sqref="C48:C60"/>
    </sheetView>
  </sheetViews>
  <sheetFormatPr defaultColWidth="8.77734375" defaultRowHeight="14.4"/>
  <cols>
    <col min="1" max="1" width="8.77734375" style="239"/>
    <col min="2" max="2" width="31.33203125" style="239" customWidth="1"/>
    <col min="3" max="3" width="43" style="239" customWidth="1"/>
    <col min="4" max="4" width="34.44140625" style="239" customWidth="1"/>
    <col min="5" max="5" width="17.44140625" style="239" customWidth="1"/>
    <col min="6" max="6" width="20.77734375" style="239" hidden="1" customWidth="1"/>
    <col min="7" max="7" width="20.44140625" style="231" hidden="1" customWidth="1"/>
    <col min="8" max="8" width="22" style="239" hidden="1" customWidth="1"/>
    <col min="9" max="9" width="15.44140625" style="239" hidden="1" customWidth="1"/>
    <col min="10" max="10" width="22.109375" style="239" hidden="1" customWidth="1"/>
    <col min="11" max="11" width="21.33203125" style="239" customWidth="1"/>
    <col min="12" max="12" width="22" style="239" hidden="1" customWidth="1"/>
    <col min="13" max="13" width="16.6640625" style="239" hidden="1" customWidth="1"/>
    <col min="14" max="14" width="28.44140625" style="239" hidden="1" customWidth="1"/>
    <col min="15" max="17" width="19.44140625" style="240" hidden="1" customWidth="1"/>
    <col min="18" max="18" width="18.44140625" style="240" hidden="1" customWidth="1"/>
    <col min="19" max="20" width="16.77734375" style="240" hidden="1" customWidth="1"/>
    <col min="21" max="21" width="29.44140625" style="240" customWidth="1"/>
    <col min="22" max="22" width="18.33203125" style="240" customWidth="1"/>
    <col min="23" max="23" width="16" style="240" customWidth="1"/>
    <col min="24" max="25" width="26.77734375" style="240" hidden="1" customWidth="1"/>
    <col min="26" max="26" width="63.44140625" style="241" customWidth="1"/>
    <col min="27" max="27" width="14.33203125" style="239" customWidth="1"/>
    <col min="28" max="28" width="21.6640625" style="239" customWidth="1"/>
    <col min="29" max="16384" width="8.77734375" style="239"/>
  </cols>
  <sheetData>
    <row r="1" spans="1:28">
      <c r="S1" s="873" t="s">
        <v>523</v>
      </c>
      <c r="T1" s="873"/>
      <c r="U1" s="873"/>
      <c r="V1" s="873"/>
      <c r="W1" s="873"/>
      <c r="X1" s="873"/>
      <c r="Y1" s="367"/>
      <c r="Z1" s="400"/>
    </row>
    <row r="2" spans="1:28" ht="25.5" customHeight="1">
      <c r="A2" s="841" t="s">
        <v>524</v>
      </c>
      <c r="B2" s="773" t="s">
        <v>525</v>
      </c>
      <c r="C2" s="773" t="s">
        <v>526</v>
      </c>
      <c r="D2" s="854" t="s">
        <v>527</v>
      </c>
      <c r="E2" s="773" t="s">
        <v>528</v>
      </c>
      <c r="F2" s="773" t="s">
        <v>529</v>
      </c>
      <c r="G2" s="773"/>
      <c r="H2" s="773"/>
      <c r="I2" s="773"/>
      <c r="J2" s="773" t="s">
        <v>530</v>
      </c>
      <c r="K2" s="773" t="s">
        <v>531</v>
      </c>
      <c r="L2" s="773" t="s">
        <v>532</v>
      </c>
      <c r="M2" s="773" t="s">
        <v>533</v>
      </c>
      <c r="N2" s="773" t="s">
        <v>534</v>
      </c>
      <c r="O2" s="773" t="s">
        <v>535</v>
      </c>
      <c r="P2" s="773" t="s">
        <v>536</v>
      </c>
      <c r="Q2" s="773"/>
      <c r="R2" s="773"/>
      <c r="S2" s="773"/>
      <c r="T2" s="243"/>
      <c r="U2" s="773" t="s">
        <v>537</v>
      </c>
      <c r="V2" s="773" t="s">
        <v>538</v>
      </c>
      <c r="W2" s="773" t="s">
        <v>539</v>
      </c>
      <c r="X2" s="773" t="s">
        <v>540</v>
      </c>
      <c r="Y2" s="773" t="s">
        <v>541</v>
      </c>
    </row>
    <row r="3" spans="1:28" ht="39" customHeight="1">
      <c r="A3" s="841"/>
      <c r="B3" s="773"/>
      <c r="C3" s="773"/>
      <c r="D3" s="855"/>
      <c r="E3" s="773"/>
      <c r="F3" s="243" t="s">
        <v>542</v>
      </c>
      <c r="G3" s="283" t="s">
        <v>16</v>
      </c>
      <c r="H3" s="243" t="s">
        <v>17</v>
      </c>
      <c r="I3" s="244" t="s">
        <v>188</v>
      </c>
      <c r="J3" s="773"/>
      <c r="K3" s="773"/>
      <c r="L3" s="773"/>
      <c r="M3" s="773"/>
      <c r="N3" s="773"/>
      <c r="O3" s="773"/>
      <c r="P3" s="243" t="s">
        <v>542</v>
      </c>
      <c r="Q3" s="243" t="s">
        <v>16</v>
      </c>
      <c r="R3" s="243" t="s">
        <v>17</v>
      </c>
      <c r="S3" s="243" t="s">
        <v>188</v>
      </c>
      <c r="T3" s="243" t="s">
        <v>543</v>
      </c>
      <c r="U3" s="773"/>
      <c r="V3" s="773"/>
      <c r="W3" s="773"/>
      <c r="X3" s="773"/>
      <c r="Y3" s="773"/>
    </row>
    <row r="4" spans="1:28" ht="18.75" customHeight="1">
      <c r="A4" s="242">
        <v>1</v>
      </c>
      <c r="B4" s="243">
        <v>2</v>
      </c>
      <c r="C4" s="243">
        <v>3</v>
      </c>
      <c r="D4" s="243"/>
      <c r="E4" s="243">
        <v>4</v>
      </c>
      <c r="F4" s="243">
        <v>5</v>
      </c>
      <c r="G4" s="283">
        <v>6</v>
      </c>
      <c r="H4" s="243">
        <v>7</v>
      </c>
      <c r="I4" s="243">
        <v>8</v>
      </c>
      <c r="J4" s="243">
        <v>9</v>
      </c>
      <c r="K4" s="243">
        <v>10</v>
      </c>
      <c r="L4" s="243">
        <v>11</v>
      </c>
      <c r="M4" s="243">
        <v>12</v>
      </c>
      <c r="N4" s="243">
        <v>13</v>
      </c>
      <c r="O4" s="243">
        <v>14</v>
      </c>
      <c r="P4" s="243">
        <v>15</v>
      </c>
      <c r="Q4" s="243">
        <v>16</v>
      </c>
      <c r="R4" s="243">
        <v>17</v>
      </c>
      <c r="S4" s="243">
        <v>18</v>
      </c>
      <c r="T4" s="243"/>
      <c r="U4" s="243">
        <v>19</v>
      </c>
      <c r="V4" s="243">
        <v>20</v>
      </c>
      <c r="W4" s="243">
        <v>21</v>
      </c>
      <c r="X4" s="243">
        <v>22</v>
      </c>
      <c r="Y4" s="243"/>
    </row>
    <row r="5" spans="1:28" ht="21.75" customHeight="1">
      <c r="A5" s="874" t="s">
        <v>544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244"/>
    </row>
    <row r="6" spans="1:28" s="227" customFormat="1" ht="21.75" customHeight="1">
      <c r="A6" s="245"/>
      <c r="B6" s="245"/>
      <c r="C6" s="246"/>
      <c r="D6" s="245"/>
      <c r="E6" s="284" t="s">
        <v>545</v>
      </c>
      <c r="F6" s="285">
        <v>1546292520</v>
      </c>
      <c r="G6" s="246"/>
      <c r="H6" s="285">
        <f>F6</f>
        <v>1546292520</v>
      </c>
      <c r="I6" s="245"/>
      <c r="J6" s="245"/>
      <c r="K6" s="245"/>
      <c r="L6" s="245"/>
      <c r="M6" s="245"/>
      <c r="N6" s="245"/>
      <c r="O6" s="245"/>
      <c r="P6" s="245"/>
      <c r="Q6" s="246"/>
      <c r="R6" s="245"/>
      <c r="S6" s="246"/>
      <c r="T6" s="368"/>
      <c r="U6" s="245"/>
      <c r="V6" s="245"/>
      <c r="W6" s="245"/>
      <c r="X6" s="245"/>
      <c r="Y6" s="246"/>
      <c r="Z6" s="401"/>
    </row>
    <row r="7" spans="1:28" s="228" customFormat="1" ht="42.75" customHeight="1">
      <c r="A7" s="842">
        <v>1</v>
      </c>
      <c r="B7" s="848" t="s">
        <v>546</v>
      </c>
      <c r="C7" s="248" t="s">
        <v>547</v>
      </c>
      <c r="D7" s="789" t="s">
        <v>548</v>
      </c>
      <c r="E7" s="789">
        <v>14.351000000000001</v>
      </c>
      <c r="F7" s="813">
        <v>513399385.32999998</v>
      </c>
      <c r="G7" s="287"/>
      <c r="H7" s="813">
        <f>F7</f>
        <v>513399385.32999998</v>
      </c>
      <c r="I7" s="880"/>
      <c r="J7" s="807">
        <v>44530</v>
      </c>
      <c r="K7" s="776" t="s">
        <v>549</v>
      </c>
      <c r="L7" s="792">
        <v>44539</v>
      </c>
      <c r="M7" s="813">
        <v>720000000</v>
      </c>
      <c r="N7" s="792" t="s">
        <v>550</v>
      </c>
      <c r="O7" s="789" t="s">
        <v>551</v>
      </c>
      <c r="P7" s="800">
        <f>F7</f>
        <v>513399385.32999998</v>
      </c>
      <c r="Q7" s="351"/>
      <c r="R7" s="800">
        <f>P7</f>
        <v>513399385.32999998</v>
      </c>
      <c r="S7" s="369"/>
      <c r="T7" s="803">
        <f>P7*30%</f>
        <v>154019815.59899998</v>
      </c>
      <c r="U7" s="789" t="s">
        <v>551</v>
      </c>
      <c r="V7" s="776" t="s">
        <v>552</v>
      </c>
      <c r="W7" s="776" t="s">
        <v>553</v>
      </c>
      <c r="X7" s="776" t="s">
        <v>554</v>
      </c>
      <c r="Y7" s="774" t="s">
        <v>555</v>
      </c>
      <c r="Z7" s="770" t="s">
        <v>556</v>
      </c>
      <c r="AB7" s="403"/>
    </row>
    <row r="8" spans="1:28" s="228" customFormat="1" ht="36" customHeight="1">
      <c r="A8" s="843"/>
      <c r="B8" s="849"/>
      <c r="C8" s="248" t="s">
        <v>557</v>
      </c>
      <c r="D8" s="791"/>
      <c r="E8" s="791"/>
      <c r="F8" s="815"/>
      <c r="G8" s="287"/>
      <c r="H8" s="815"/>
      <c r="I8" s="881"/>
      <c r="J8" s="808"/>
      <c r="K8" s="777"/>
      <c r="L8" s="793"/>
      <c r="M8" s="814"/>
      <c r="N8" s="793"/>
      <c r="O8" s="790"/>
      <c r="P8" s="802"/>
      <c r="Q8" s="350"/>
      <c r="R8" s="802"/>
      <c r="S8" s="370"/>
      <c r="T8" s="803"/>
      <c r="U8" s="790"/>
      <c r="V8" s="777"/>
      <c r="W8" s="777"/>
      <c r="X8" s="777"/>
      <c r="Y8" s="774"/>
      <c r="Z8" s="770"/>
      <c r="AB8" s="403"/>
    </row>
    <row r="9" spans="1:28" s="228" customFormat="1" ht="42" customHeight="1">
      <c r="A9" s="251">
        <v>2</v>
      </c>
      <c r="B9" s="247" t="s">
        <v>558</v>
      </c>
      <c r="C9" s="248" t="s">
        <v>559</v>
      </c>
      <c r="D9" s="249" t="s">
        <v>548</v>
      </c>
      <c r="E9" s="249">
        <v>2.5830000000000002</v>
      </c>
      <c r="F9" s="286">
        <v>95731047.409999996</v>
      </c>
      <c r="G9" s="286"/>
      <c r="H9" s="286">
        <f t="shared" ref="H9:H14" si="0">F9</f>
        <v>95731047.409999996</v>
      </c>
      <c r="I9" s="315"/>
      <c r="J9" s="808"/>
      <c r="K9" s="777"/>
      <c r="L9" s="793"/>
      <c r="M9" s="814"/>
      <c r="N9" s="793"/>
      <c r="O9" s="790"/>
      <c r="P9" s="350">
        <f>F9</f>
        <v>95731047.409999996</v>
      </c>
      <c r="Q9" s="350"/>
      <c r="R9" s="350">
        <f>P9</f>
        <v>95731047.409999996</v>
      </c>
      <c r="S9" s="249"/>
      <c r="T9" s="351">
        <f>P9*30%</f>
        <v>28719314.222999997</v>
      </c>
      <c r="U9" s="790"/>
      <c r="V9" s="777"/>
      <c r="W9" s="777"/>
      <c r="X9" s="777"/>
      <c r="Y9" s="774"/>
      <c r="Z9" s="770"/>
      <c r="AB9" s="403"/>
    </row>
    <row r="10" spans="1:28" s="228" customFormat="1" ht="33.75" customHeight="1">
      <c r="A10" s="250">
        <v>3</v>
      </c>
      <c r="B10" s="252" t="s">
        <v>560</v>
      </c>
      <c r="C10" s="248" t="s">
        <v>561</v>
      </c>
      <c r="D10" s="248" t="s">
        <v>562</v>
      </c>
      <c r="E10" s="248">
        <v>2.298</v>
      </c>
      <c r="F10" s="287">
        <v>78870743.569999993</v>
      </c>
      <c r="G10" s="288"/>
      <c r="H10" s="288">
        <f t="shared" si="0"/>
        <v>78870743.569999993</v>
      </c>
      <c r="I10" s="316"/>
      <c r="J10" s="808"/>
      <c r="K10" s="777"/>
      <c r="L10" s="793"/>
      <c r="M10" s="814"/>
      <c r="N10" s="793"/>
      <c r="O10" s="790"/>
      <c r="P10" s="351">
        <f>F10</f>
        <v>78870743.569999993</v>
      </c>
      <c r="Q10" s="371"/>
      <c r="R10" s="350">
        <f t="shared" ref="R10:R11" si="1">P10</f>
        <v>78870743.569999993</v>
      </c>
      <c r="S10" s="369"/>
      <c r="T10" s="351">
        <f t="shared" ref="T10:T11" si="2">P10*30%</f>
        <v>23661223.070999999</v>
      </c>
      <c r="U10" s="790"/>
      <c r="V10" s="777"/>
      <c r="W10" s="777"/>
      <c r="X10" s="777"/>
      <c r="Y10" s="774"/>
      <c r="Z10" s="770"/>
      <c r="AB10" s="403"/>
    </row>
    <row r="11" spans="1:28" s="228" customFormat="1" ht="46.5" customHeight="1">
      <c r="A11" s="251">
        <v>4</v>
      </c>
      <c r="B11" s="252" t="s">
        <v>563</v>
      </c>
      <c r="C11" s="248" t="s">
        <v>564</v>
      </c>
      <c r="D11" s="248" t="s">
        <v>565</v>
      </c>
      <c r="E11" s="248">
        <v>0.9</v>
      </c>
      <c r="F11" s="287">
        <v>31998823.690000001</v>
      </c>
      <c r="G11" s="287"/>
      <c r="H11" s="287">
        <f t="shared" si="0"/>
        <v>31998823.690000001</v>
      </c>
      <c r="I11" s="317"/>
      <c r="J11" s="809"/>
      <c r="K11" s="778"/>
      <c r="L11" s="794"/>
      <c r="M11" s="815"/>
      <c r="N11" s="794"/>
      <c r="O11" s="791"/>
      <c r="P11" s="350">
        <f>F11</f>
        <v>31998823.690000001</v>
      </c>
      <c r="Q11" s="249"/>
      <c r="R11" s="350">
        <f t="shared" si="1"/>
        <v>31998823.690000001</v>
      </c>
      <c r="S11" s="351"/>
      <c r="T11" s="351">
        <f t="shared" si="2"/>
        <v>9599647.1070000008</v>
      </c>
      <c r="U11" s="791"/>
      <c r="V11" s="778"/>
      <c r="W11" s="778"/>
      <c r="X11" s="778"/>
      <c r="Y11" s="774"/>
      <c r="Z11" s="770"/>
      <c r="AB11" s="403"/>
    </row>
    <row r="12" spans="1:28" s="228" customFormat="1" ht="88.5" customHeight="1">
      <c r="A12" s="842">
        <v>5</v>
      </c>
      <c r="B12" s="848" t="s">
        <v>566</v>
      </c>
      <c r="C12" s="248" t="s">
        <v>567</v>
      </c>
      <c r="D12" s="248" t="s">
        <v>568</v>
      </c>
      <c r="E12" s="248">
        <v>7.5110000000000001</v>
      </c>
      <c r="F12" s="287">
        <v>233114275.27000001</v>
      </c>
      <c r="G12" s="287"/>
      <c r="H12" s="287">
        <f t="shared" si="0"/>
        <v>233114275.27000001</v>
      </c>
      <c r="I12" s="318"/>
      <c r="J12" s="319">
        <v>44574</v>
      </c>
      <c r="K12" s="320" t="s">
        <v>569</v>
      </c>
      <c r="L12" s="319">
        <v>44595</v>
      </c>
      <c r="M12" s="287">
        <f>F12</f>
        <v>233114275.27000001</v>
      </c>
      <c r="N12" s="792" t="s">
        <v>570</v>
      </c>
      <c r="O12" s="248"/>
      <c r="P12" s="351"/>
      <c r="Q12" s="369"/>
      <c r="R12" s="351"/>
      <c r="S12" s="369"/>
      <c r="T12" s="369"/>
      <c r="U12" s="319"/>
      <c r="V12" s="330" t="s">
        <v>571</v>
      </c>
      <c r="W12" s="320"/>
      <c r="X12" s="320"/>
      <c r="Y12" s="320"/>
      <c r="Z12" s="770" t="s">
        <v>572</v>
      </c>
    </row>
    <row r="13" spans="1:28" ht="53.25" customHeight="1">
      <c r="A13" s="843"/>
      <c r="B13" s="849"/>
      <c r="C13" s="253" t="s">
        <v>573</v>
      </c>
      <c r="D13" s="254"/>
      <c r="E13" s="254">
        <v>8.2899999999999991</v>
      </c>
      <c r="F13" s="289">
        <v>289885724.73000002</v>
      </c>
      <c r="G13" s="290"/>
      <c r="H13" s="289">
        <f t="shared" si="0"/>
        <v>289885724.73000002</v>
      </c>
      <c r="I13" s="321"/>
      <c r="J13" s="322">
        <v>44574</v>
      </c>
      <c r="K13" s="323" t="s">
        <v>569</v>
      </c>
      <c r="L13" s="322">
        <v>44595</v>
      </c>
      <c r="M13" s="289">
        <f>F13</f>
        <v>289885724.73000002</v>
      </c>
      <c r="N13" s="794"/>
      <c r="O13" s="253"/>
      <c r="P13" s="352"/>
      <c r="Q13" s="372"/>
      <c r="R13" s="352"/>
      <c r="S13" s="372"/>
      <c r="T13" s="372"/>
      <c r="U13" s="382"/>
      <c r="V13" s="329" t="s">
        <v>574</v>
      </c>
      <c r="W13" s="383"/>
      <c r="X13" s="323" t="s">
        <v>575</v>
      </c>
      <c r="Y13" s="383"/>
      <c r="Z13" s="770"/>
    </row>
    <row r="14" spans="1:28" s="228" customFormat="1" ht="39" customHeight="1">
      <c r="A14" s="842">
        <v>6</v>
      </c>
      <c r="B14" s="848" t="s">
        <v>576</v>
      </c>
      <c r="C14" s="248" t="s">
        <v>577</v>
      </c>
      <c r="D14" s="789" t="s">
        <v>578</v>
      </c>
      <c r="E14" s="789">
        <v>4.5670000000000002</v>
      </c>
      <c r="F14" s="813">
        <v>171665403.59999999</v>
      </c>
      <c r="G14" s="287"/>
      <c r="H14" s="813">
        <f t="shared" si="0"/>
        <v>171665403.59999999</v>
      </c>
      <c r="I14" s="880"/>
      <c r="J14" s="807">
        <v>44539</v>
      </c>
      <c r="K14" s="776" t="s">
        <v>579</v>
      </c>
      <c r="L14" s="792" t="s">
        <v>580</v>
      </c>
      <c r="M14" s="813">
        <f>H14</f>
        <v>171665403.59999999</v>
      </c>
      <c r="N14" s="807">
        <v>44574</v>
      </c>
      <c r="O14" s="789" t="s">
        <v>581</v>
      </c>
      <c r="P14" s="800">
        <f>F14-(F14*22.5%)</f>
        <v>133040687.78999999</v>
      </c>
      <c r="Q14" s="800"/>
      <c r="R14" s="800">
        <f>P14</f>
        <v>133040687.78999999</v>
      </c>
      <c r="S14" s="800"/>
      <c r="T14" s="800">
        <f>P14*30%</f>
        <v>39912206.336999997</v>
      </c>
      <c r="U14" s="792" t="s">
        <v>581</v>
      </c>
      <c r="V14" s="776" t="s">
        <v>552</v>
      </c>
      <c r="W14" s="776" t="s">
        <v>582</v>
      </c>
      <c r="X14" s="776" t="s">
        <v>583</v>
      </c>
      <c r="Y14" s="774" t="s">
        <v>584</v>
      </c>
      <c r="Z14" s="770" t="s">
        <v>585</v>
      </c>
    </row>
    <row r="15" spans="1:28" s="228" customFormat="1" ht="37.5" customHeight="1">
      <c r="A15" s="844"/>
      <c r="B15" s="850"/>
      <c r="C15" s="248" t="s">
        <v>586</v>
      </c>
      <c r="D15" s="790"/>
      <c r="E15" s="790"/>
      <c r="F15" s="814"/>
      <c r="G15" s="287"/>
      <c r="H15" s="814"/>
      <c r="I15" s="882"/>
      <c r="J15" s="808"/>
      <c r="K15" s="777"/>
      <c r="L15" s="793"/>
      <c r="M15" s="814"/>
      <c r="N15" s="808"/>
      <c r="O15" s="790"/>
      <c r="P15" s="801"/>
      <c r="Q15" s="801"/>
      <c r="R15" s="801"/>
      <c r="S15" s="801"/>
      <c r="T15" s="801"/>
      <c r="U15" s="793"/>
      <c r="V15" s="777"/>
      <c r="W15" s="777"/>
      <c r="X15" s="777"/>
      <c r="Y15" s="774"/>
      <c r="Z15" s="770"/>
    </row>
    <row r="16" spans="1:28" s="228" customFormat="1" ht="34.5" customHeight="1">
      <c r="A16" s="844"/>
      <c r="B16" s="850"/>
      <c r="C16" s="248" t="s">
        <v>587</v>
      </c>
      <c r="D16" s="790"/>
      <c r="E16" s="790"/>
      <c r="F16" s="814"/>
      <c r="G16" s="287"/>
      <c r="H16" s="814"/>
      <c r="I16" s="882"/>
      <c r="J16" s="808"/>
      <c r="K16" s="777"/>
      <c r="L16" s="793"/>
      <c r="M16" s="814"/>
      <c r="N16" s="808"/>
      <c r="O16" s="790"/>
      <c r="P16" s="801"/>
      <c r="Q16" s="801"/>
      <c r="R16" s="801"/>
      <c r="S16" s="801"/>
      <c r="T16" s="801"/>
      <c r="U16" s="793"/>
      <c r="V16" s="777"/>
      <c r="W16" s="777"/>
      <c r="X16" s="777"/>
      <c r="Y16" s="774"/>
      <c r="Z16" s="770"/>
    </row>
    <row r="17" spans="1:26" s="228" customFormat="1" ht="40.5" customHeight="1">
      <c r="A17" s="844"/>
      <c r="B17" s="850"/>
      <c r="C17" s="248" t="s">
        <v>588</v>
      </c>
      <c r="D17" s="791"/>
      <c r="E17" s="791"/>
      <c r="F17" s="815"/>
      <c r="G17" s="291"/>
      <c r="H17" s="815"/>
      <c r="I17" s="881"/>
      <c r="J17" s="809"/>
      <c r="K17" s="778"/>
      <c r="L17" s="794"/>
      <c r="M17" s="815"/>
      <c r="N17" s="809"/>
      <c r="O17" s="790"/>
      <c r="P17" s="802"/>
      <c r="Q17" s="802"/>
      <c r="R17" s="802"/>
      <c r="S17" s="802"/>
      <c r="T17" s="802"/>
      <c r="U17" s="793"/>
      <c r="V17" s="778"/>
      <c r="W17" s="777"/>
      <c r="X17" s="778"/>
      <c r="Y17" s="774"/>
      <c r="Z17" s="770"/>
    </row>
    <row r="18" spans="1:26" s="228" customFormat="1" ht="48.75" customHeight="1">
      <c r="A18" s="843"/>
      <c r="B18" s="849"/>
      <c r="C18" s="253" t="s">
        <v>589</v>
      </c>
      <c r="D18" s="255"/>
      <c r="E18" s="255">
        <v>1.8129999999999999</v>
      </c>
      <c r="F18" s="292">
        <v>56183205.600000001</v>
      </c>
      <c r="G18" s="293"/>
      <c r="H18" s="294">
        <f>F18</f>
        <v>56183205.600000001</v>
      </c>
      <c r="I18" s="324"/>
      <c r="J18" s="325">
        <v>44539</v>
      </c>
      <c r="K18" s="326" t="s">
        <v>579</v>
      </c>
      <c r="L18" s="327" t="s">
        <v>580</v>
      </c>
      <c r="M18" s="292">
        <f>H18</f>
        <v>56183205.600000001</v>
      </c>
      <c r="N18" s="328">
        <v>44574</v>
      </c>
      <c r="O18" s="790"/>
      <c r="P18" s="352">
        <f>F18-(F18*22.5%)</f>
        <v>43541984.340000004</v>
      </c>
      <c r="Q18" s="373"/>
      <c r="R18" s="374">
        <f>P18</f>
        <v>43541984.340000004</v>
      </c>
      <c r="S18" s="375"/>
      <c r="T18" s="374">
        <f>P18*30%</f>
        <v>13062595.302000001</v>
      </c>
      <c r="U18" s="793"/>
      <c r="V18" s="374" t="s">
        <v>590</v>
      </c>
      <c r="W18" s="777"/>
      <c r="X18" s="329" t="s">
        <v>591</v>
      </c>
      <c r="Y18" s="775" t="s">
        <v>592</v>
      </c>
      <c r="Z18" s="770"/>
    </row>
    <row r="19" spans="1:26" s="228" customFormat="1" ht="52.5" customHeight="1">
      <c r="A19" s="256">
        <v>7</v>
      </c>
      <c r="B19" s="257" t="s">
        <v>593</v>
      </c>
      <c r="C19" s="253" t="s">
        <v>594</v>
      </c>
      <c r="D19" s="255"/>
      <c r="E19" s="255">
        <v>4.5970000000000004</v>
      </c>
      <c r="F19" s="292">
        <v>96761716.799999997</v>
      </c>
      <c r="G19" s="293"/>
      <c r="H19" s="290">
        <f>F19</f>
        <v>96761716.799999997</v>
      </c>
      <c r="I19" s="324"/>
      <c r="J19" s="328">
        <v>44539</v>
      </c>
      <c r="K19" s="329" t="s">
        <v>579</v>
      </c>
      <c r="L19" s="327" t="s">
        <v>580</v>
      </c>
      <c r="M19" s="292">
        <f>F19</f>
        <v>96761716.799999997</v>
      </c>
      <c r="N19" s="328">
        <v>44574</v>
      </c>
      <c r="O19" s="791"/>
      <c r="P19" s="352">
        <f>F19-(F19*22.5%)</f>
        <v>74990330.519999996</v>
      </c>
      <c r="Q19" s="373"/>
      <c r="R19" s="374">
        <f>P19</f>
        <v>74990330.519999996</v>
      </c>
      <c r="S19" s="375"/>
      <c r="T19" s="374">
        <f>P19*30%</f>
        <v>22497099.155999999</v>
      </c>
      <c r="U19" s="794"/>
      <c r="V19" s="374" t="s">
        <v>590</v>
      </c>
      <c r="W19" s="778"/>
      <c r="X19" s="326" t="s">
        <v>591</v>
      </c>
      <c r="Y19" s="775"/>
      <c r="Z19" s="770"/>
    </row>
    <row r="20" spans="1:26" s="228" customFormat="1" ht="21" customHeight="1">
      <c r="A20" s="845">
        <v>8</v>
      </c>
      <c r="B20" s="851" t="s">
        <v>595</v>
      </c>
      <c r="C20" s="248" t="s">
        <v>596</v>
      </c>
      <c r="D20" s="789" t="s">
        <v>597</v>
      </c>
      <c r="E20" s="796">
        <v>3.69</v>
      </c>
      <c r="F20" s="816">
        <v>124733383.06999999</v>
      </c>
      <c r="G20" s="878"/>
      <c r="H20" s="813">
        <f>F20</f>
        <v>124733383.06999999</v>
      </c>
      <c r="I20" s="883"/>
      <c r="J20" s="792">
        <v>44530</v>
      </c>
      <c r="K20" s="824" t="s">
        <v>598</v>
      </c>
      <c r="L20" s="774" t="s">
        <v>599</v>
      </c>
      <c r="M20" s="816">
        <f>H20</f>
        <v>124733383.06999999</v>
      </c>
      <c r="N20" s="792">
        <v>44558</v>
      </c>
      <c r="O20" s="795" t="s">
        <v>600</v>
      </c>
      <c r="P20" s="800">
        <f>M20</f>
        <v>124733383.06999999</v>
      </c>
      <c r="Q20" s="789"/>
      <c r="R20" s="800">
        <f>P20</f>
        <v>124733383.06999999</v>
      </c>
      <c r="S20" s="789"/>
      <c r="T20" s="800">
        <f>H20*30%</f>
        <v>37420014.920999996</v>
      </c>
      <c r="U20" s="795" t="s">
        <v>601</v>
      </c>
      <c r="V20" s="792" t="s">
        <v>602</v>
      </c>
      <c r="W20" s="774" t="s">
        <v>603</v>
      </c>
      <c r="X20" s="785"/>
      <c r="Y20" s="774" t="s">
        <v>604</v>
      </c>
      <c r="Z20" s="770" t="s">
        <v>605</v>
      </c>
    </row>
    <row r="21" spans="1:26" s="228" customFormat="1" ht="18.600000000000001" customHeight="1">
      <c r="A21" s="845"/>
      <c r="B21" s="851"/>
      <c r="C21" s="248" t="s">
        <v>606</v>
      </c>
      <c r="D21" s="790"/>
      <c r="E21" s="796"/>
      <c r="F21" s="816"/>
      <c r="G21" s="879"/>
      <c r="H21" s="814"/>
      <c r="I21" s="883"/>
      <c r="J21" s="790"/>
      <c r="K21" s="825"/>
      <c r="L21" s="774"/>
      <c r="M21" s="816"/>
      <c r="N21" s="793"/>
      <c r="O21" s="796"/>
      <c r="P21" s="790"/>
      <c r="Q21" s="790"/>
      <c r="R21" s="790"/>
      <c r="S21" s="790"/>
      <c r="T21" s="801"/>
      <c r="U21" s="796"/>
      <c r="V21" s="790"/>
      <c r="W21" s="774"/>
      <c r="X21" s="786"/>
      <c r="Y21" s="774"/>
      <c r="Z21" s="770"/>
    </row>
    <row r="22" spans="1:26" s="228" customFormat="1" ht="18.75" customHeight="1">
      <c r="A22" s="845"/>
      <c r="B22" s="851"/>
      <c r="C22" s="248" t="s">
        <v>607</v>
      </c>
      <c r="D22" s="790"/>
      <c r="E22" s="796"/>
      <c r="F22" s="816"/>
      <c r="G22" s="879"/>
      <c r="H22" s="814"/>
      <c r="I22" s="883"/>
      <c r="J22" s="790"/>
      <c r="K22" s="825"/>
      <c r="L22" s="774"/>
      <c r="M22" s="816"/>
      <c r="N22" s="793"/>
      <c r="O22" s="796"/>
      <c r="P22" s="790"/>
      <c r="Q22" s="790"/>
      <c r="R22" s="790"/>
      <c r="S22" s="790"/>
      <c r="T22" s="801"/>
      <c r="U22" s="796"/>
      <c r="V22" s="790"/>
      <c r="W22" s="774"/>
      <c r="X22" s="786"/>
      <c r="Y22" s="774"/>
      <c r="Z22" s="770"/>
    </row>
    <row r="23" spans="1:26" s="228" customFormat="1" ht="18.75" customHeight="1">
      <c r="A23" s="845"/>
      <c r="B23" s="851"/>
      <c r="C23" s="248" t="s">
        <v>608</v>
      </c>
      <c r="D23" s="791"/>
      <c r="E23" s="796"/>
      <c r="F23" s="816"/>
      <c r="G23" s="879"/>
      <c r="H23" s="814"/>
      <c r="I23" s="883"/>
      <c r="J23" s="791"/>
      <c r="K23" s="825"/>
      <c r="L23" s="774"/>
      <c r="M23" s="816"/>
      <c r="N23" s="793"/>
      <c r="O23" s="796"/>
      <c r="P23" s="790"/>
      <c r="Q23" s="790"/>
      <c r="R23" s="790"/>
      <c r="S23" s="790"/>
      <c r="T23" s="802"/>
      <c r="U23" s="796"/>
      <c r="V23" s="790"/>
      <c r="W23" s="774"/>
      <c r="X23" s="786"/>
      <c r="Y23" s="774"/>
      <c r="Z23" s="770"/>
    </row>
    <row r="24" spans="1:26" ht="43.5" customHeight="1">
      <c r="A24" s="258">
        <v>9</v>
      </c>
      <c r="B24" s="259" t="s">
        <v>609</v>
      </c>
      <c r="C24" s="260" t="s">
        <v>610</v>
      </c>
      <c r="D24" s="260" t="s">
        <v>611</v>
      </c>
      <c r="E24" s="260">
        <v>5</v>
      </c>
      <c r="F24" s="295"/>
      <c r="G24" s="290"/>
      <c r="H24" s="295"/>
      <c r="I24" s="331"/>
      <c r="J24" s="260"/>
      <c r="K24" s="332"/>
      <c r="L24" s="333"/>
      <c r="M24" s="295"/>
      <c r="N24" s="353"/>
      <c r="O24" s="260"/>
      <c r="P24" s="260"/>
      <c r="Q24" s="260"/>
      <c r="R24" s="376"/>
      <c r="S24" s="376"/>
      <c r="T24" s="376"/>
      <c r="U24" s="260"/>
      <c r="V24" s="353"/>
      <c r="W24" s="333"/>
      <c r="X24" s="384"/>
      <c r="Y24" s="384"/>
      <c r="Z24" s="404"/>
    </row>
    <row r="25" spans="1:26" ht="46.5" customHeight="1">
      <c r="A25" s="258">
        <v>10</v>
      </c>
      <c r="B25" s="259" t="s">
        <v>612</v>
      </c>
      <c r="C25" s="260" t="s">
        <v>613</v>
      </c>
      <c r="D25" s="260" t="s">
        <v>611</v>
      </c>
      <c r="E25" s="260">
        <v>3.58</v>
      </c>
      <c r="F25" s="295"/>
      <c r="G25" s="290"/>
      <c r="H25" s="295"/>
      <c r="I25" s="334"/>
      <c r="J25" s="260"/>
      <c r="K25" s="335"/>
      <c r="L25" s="333"/>
      <c r="M25" s="354"/>
      <c r="N25" s="353"/>
      <c r="O25" s="355"/>
      <c r="P25" s="356"/>
      <c r="Q25" s="355"/>
      <c r="R25" s="376"/>
      <c r="S25" s="377"/>
      <c r="T25" s="377"/>
      <c r="U25" s="260"/>
      <c r="V25" s="353"/>
      <c r="W25" s="385"/>
      <c r="X25" s="384"/>
      <c r="Y25" s="384"/>
      <c r="Z25" s="404"/>
    </row>
    <row r="26" spans="1:26" s="228" customFormat="1" ht="94.5" customHeight="1">
      <c r="A26" s="261">
        <v>11</v>
      </c>
      <c r="B26" s="252" t="s">
        <v>614</v>
      </c>
      <c r="C26" s="248" t="s">
        <v>615</v>
      </c>
      <c r="D26" s="248" t="s">
        <v>616</v>
      </c>
      <c r="E26" s="248">
        <v>5</v>
      </c>
      <c r="F26" s="287">
        <v>175376446.80000001</v>
      </c>
      <c r="G26" s="287"/>
      <c r="H26" s="287">
        <f>F26</f>
        <v>175376446.80000001</v>
      </c>
      <c r="I26" s="318"/>
      <c r="J26" s="248" t="s">
        <v>617</v>
      </c>
      <c r="K26" s="336" t="s">
        <v>618</v>
      </c>
      <c r="L26" s="330"/>
      <c r="M26" s="357"/>
      <c r="N26" s="319"/>
      <c r="O26" s="272"/>
      <c r="P26" s="358"/>
      <c r="Q26" s="272"/>
      <c r="R26" s="351"/>
      <c r="S26" s="378"/>
      <c r="T26" s="378"/>
      <c r="U26" s="248"/>
      <c r="V26" s="319" t="s">
        <v>571</v>
      </c>
      <c r="W26" s="320"/>
      <c r="X26" s="386"/>
      <c r="Y26" s="386"/>
      <c r="Z26" s="402"/>
    </row>
    <row r="27" spans="1:26" s="229" customFormat="1" ht="18.75" customHeight="1">
      <c r="A27" s="875" t="s">
        <v>619</v>
      </c>
      <c r="B27" s="876"/>
      <c r="C27" s="877"/>
      <c r="D27" s="262"/>
      <c r="E27" s="296">
        <f>E7+E9+E10+E11+E12+E14+E20+E24+E25+E26</f>
        <v>49.47999999999999</v>
      </c>
      <c r="F27" s="297">
        <f>F7+F9+F10+F11+F12+F14+F20+F24+F25+F26</f>
        <v>1424889508.7399998</v>
      </c>
      <c r="G27" s="298"/>
      <c r="H27" s="297">
        <f>H7+H9+H10+H11+H12+H14+H20+H24+H25+H26</f>
        <v>1424889508.7399998</v>
      </c>
      <c r="I27" s="337"/>
      <c r="J27" s="338"/>
      <c r="K27" s="339"/>
      <c r="L27" s="340"/>
      <c r="M27" s="359">
        <f>M12+M11+M7</f>
        <v>953114275.26999998</v>
      </c>
      <c r="N27" s="346"/>
      <c r="O27" s="340"/>
      <c r="P27" s="297">
        <f>SUM(P7:P25)</f>
        <v>1096306385.72</v>
      </c>
      <c r="Q27" s="297">
        <f>SUM(Q7:Q25)</f>
        <v>0</v>
      </c>
      <c r="R27" s="297">
        <f>SUM(R7:R25)</f>
        <v>1096306385.72</v>
      </c>
      <c r="S27" s="379"/>
      <c r="T27" s="379"/>
      <c r="U27" s="340"/>
      <c r="V27" s="340"/>
      <c r="W27" s="339"/>
      <c r="X27" s="339"/>
      <c r="Y27" s="339"/>
      <c r="Z27" s="405"/>
    </row>
    <row r="28" spans="1:26" ht="23.25" customHeight="1">
      <c r="A28" s="826" t="s">
        <v>620</v>
      </c>
      <c r="B28" s="827"/>
      <c r="C28" s="827"/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8"/>
      <c r="Y28" s="244"/>
    </row>
    <row r="29" spans="1:26" s="227" customFormat="1" ht="23.25" customHeight="1">
      <c r="A29" s="263"/>
      <c r="B29" s="264"/>
      <c r="C29" s="264"/>
      <c r="D29" s="264"/>
      <c r="E29" s="299" t="s">
        <v>545</v>
      </c>
      <c r="F29" s="300">
        <v>300000000</v>
      </c>
      <c r="G29" s="300"/>
      <c r="H29" s="300">
        <f>F29*90%</f>
        <v>270000000</v>
      </c>
      <c r="I29" s="300">
        <f>F29-H29</f>
        <v>30000000</v>
      </c>
      <c r="J29" s="341"/>
      <c r="K29" s="341"/>
      <c r="L29" s="341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387"/>
      <c r="Y29" s="246"/>
      <c r="Z29" s="401"/>
    </row>
    <row r="30" spans="1:26" s="228" customFormat="1" ht="58.5" customHeight="1">
      <c r="A30" s="251">
        <v>12</v>
      </c>
      <c r="B30" s="265" t="s">
        <v>621</v>
      </c>
      <c r="C30" s="252" t="s">
        <v>622</v>
      </c>
      <c r="D30" s="796" t="s">
        <v>562</v>
      </c>
      <c r="E30" s="301">
        <v>1.6</v>
      </c>
      <c r="F30" s="287">
        <v>117042339.59999999</v>
      </c>
      <c r="G30" s="287"/>
      <c r="H30" s="287">
        <f>F30*90%</f>
        <v>105338105.64</v>
      </c>
      <c r="I30" s="287">
        <f>F30*10%</f>
        <v>11704233.960000001</v>
      </c>
      <c r="J30" s="807">
        <v>44558</v>
      </c>
      <c r="K30" s="776" t="s">
        <v>623</v>
      </c>
      <c r="L30" s="792">
        <v>44560</v>
      </c>
      <c r="M30" s="351">
        <f>F30</f>
        <v>117042339.59999999</v>
      </c>
      <c r="N30" s="776" t="s">
        <v>624</v>
      </c>
      <c r="O30" s="248"/>
      <c r="P30" s="351"/>
      <c r="Q30" s="351"/>
      <c r="R30" s="351"/>
      <c r="S30" s="351"/>
      <c r="T30" s="351"/>
      <c r="U30" s="248"/>
      <c r="V30" s="792" t="s">
        <v>625</v>
      </c>
      <c r="W30" s="330"/>
      <c r="X30" s="330"/>
      <c r="Y30" s="330"/>
      <c r="Z30" s="770" t="s">
        <v>626</v>
      </c>
    </row>
    <row r="31" spans="1:26" s="228" customFormat="1" ht="57" customHeight="1">
      <c r="A31" s="251">
        <v>13</v>
      </c>
      <c r="B31" s="265" t="s">
        <v>627</v>
      </c>
      <c r="C31" s="252" t="s">
        <v>628</v>
      </c>
      <c r="D31" s="796"/>
      <c r="E31" s="302">
        <v>1.58</v>
      </c>
      <c r="F31" s="287">
        <v>96636808.799999997</v>
      </c>
      <c r="G31" s="287"/>
      <c r="H31" s="287">
        <f t="shared" ref="H31:H32" si="3">F31*90%</f>
        <v>86973127.920000002</v>
      </c>
      <c r="I31" s="287">
        <f t="shared" ref="I31:I32" si="4">F31*10%</f>
        <v>9663680.8800000008</v>
      </c>
      <c r="J31" s="808"/>
      <c r="K31" s="777"/>
      <c r="L31" s="793"/>
      <c r="M31" s="287">
        <f>F31</f>
        <v>96636808.799999997</v>
      </c>
      <c r="N31" s="777"/>
      <c r="O31" s="272"/>
      <c r="P31" s="351"/>
      <c r="Q31" s="351"/>
      <c r="R31" s="351"/>
      <c r="S31" s="351"/>
      <c r="T31" s="351"/>
      <c r="U31" s="272"/>
      <c r="V31" s="793"/>
      <c r="W31" s="320"/>
      <c r="X31" s="320"/>
      <c r="Y31" s="320"/>
      <c r="Z31" s="770"/>
    </row>
    <row r="32" spans="1:26" s="228" customFormat="1" ht="48" customHeight="1">
      <c r="A32" s="251">
        <v>14</v>
      </c>
      <c r="B32" s="265" t="s">
        <v>629</v>
      </c>
      <c r="C32" s="252" t="s">
        <v>630</v>
      </c>
      <c r="D32" s="796"/>
      <c r="E32" s="302">
        <v>1.2</v>
      </c>
      <c r="F32" s="287">
        <v>65323279.200000003</v>
      </c>
      <c r="G32" s="287"/>
      <c r="H32" s="287">
        <f t="shared" si="3"/>
        <v>58790951.280000001</v>
      </c>
      <c r="I32" s="287">
        <f t="shared" si="4"/>
        <v>6532327.9200000009</v>
      </c>
      <c r="J32" s="809"/>
      <c r="K32" s="778"/>
      <c r="L32" s="794"/>
      <c r="M32" s="287">
        <f>F32</f>
        <v>65323279.200000003</v>
      </c>
      <c r="N32" s="778"/>
      <c r="O32" s="272"/>
      <c r="P32" s="248"/>
      <c r="Q32" s="351"/>
      <c r="R32" s="351"/>
      <c r="S32" s="351"/>
      <c r="T32" s="351"/>
      <c r="U32" s="272"/>
      <c r="V32" s="794"/>
      <c r="W32" s="320"/>
      <c r="X32" s="320"/>
      <c r="Y32" s="320"/>
      <c r="Z32" s="770"/>
    </row>
    <row r="33" spans="1:28" s="230" customFormat="1" ht="147.75" customHeight="1">
      <c r="A33" s="266">
        <v>15</v>
      </c>
      <c r="B33" s="267" t="s">
        <v>631</v>
      </c>
      <c r="C33" s="268" t="s">
        <v>632</v>
      </c>
      <c r="D33" s="796"/>
      <c r="F33" s="303"/>
      <c r="G33" s="303"/>
      <c r="H33" s="303"/>
      <c r="I33" s="303"/>
      <c r="J33" s="342">
        <v>44558</v>
      </c>
      <c r="K33" s="343" t="s">
        <v>633</v>
      </c>
      <c r="L33" s="344">
        <v>44560</v>
      </c>
      <c r="M33" s="303"/>
      <c r="N33" s="360"/>
      <c r="O33" s="361"/>
      <c r="P33" s="361"/>
      <c r="Q33" s="361"/>
      <c r="R33" s="303"/>
      <c r="S33" s="361"/>
      <c r="T33" s="361"/>
      <c r="U33" s="388"/>
      <c r="V33" s="360"/>
      <c r="W33" s="360"/>
      <c r="X33" s="360"/>
      <c r="Y33" s="360" t="s">
        <v>634</v>
      </c>
      <c r="Z33" s="406" t="s">
        <v>635</v>
      </c>
    </row>
    <row r="34" spans="1:28" s="231" customFormat="1" ht="51.75" customHeight="1">
      <c r="A34" s="269">
        <v>16</v>
      </c>
      <c r="B34" s="270"/>
      <c r="C34" s="270"/>
      <c r="D34" s="270"/>
      <c r="E34" s="253"/>
      <c r="F34" s="290"/>
      <c r="G34" s="290"/>
      <c r="H34" s="290"/>
      <c r="I34" s="290"/>
      <c r="J34" s="322"/>
      <c r="K34" s="345"/>
      <c r="L34" s="322"/>
      <c r="M34" s="289"/>
      <c r="N34" s="345"/>
      <c r="O34" s="352"/>
      <c r="P34" s="352"/>
      <c r="Q34" s="352"/>
      <c r="R34" s="290"/>
      <c r="S34" s="352"/>
      <c r="T34" s="374"/>
      <c r="U34" s="389"/>
      <c r="V34" s="345"/>
      <c r="W34" s="329"/>
      <c r="X34" s="329"/>
      <c r="Y34" s="329"/>
      <c r="Z34" s="404"/>
    </row>
    <row r="35" spans="1:28" s="229" customFormat="1" ht="19.5" customHeight="1">
      <c r="A35" s="875" t="s">
        <v>636</v>
      </c>
      <c r="B35" s="876"/>
      <c r="C35" s="877"/>
      <c r="D35" s="262"/>
      <c r="E35" s="296">
        <f>E32+E31+E30</f>
        <v>4.3800000000000008</v>
      </c>
      <c r="F35" s="297">
        <f t="shared" ref="F35:I35" si="5">F34+F33+F32+F31+F30</f>
        <v>279002427.60000002</v>
      </c>
      <c r="G35" s="297">
        <f t="shared" si="5"/>
        <v>0</v>
      </c>
      <c r="H35" s="297">
        <f t="shared" si="5"/>
        <v>251102184.83999997</v>
      </c>
      <c r="I35" s="297">
        <f t="shared" si="5"/>
        <v>27900242.760000002</v>
      </c>
      <c r="J35" s="346"/>
      <c r="K35" s="339"/>
      <c r="L35" s="340"/>
      <c r="M35" s="359">
        <f>M33+M31+M30</f>
        <v>213679148.39999998</v>
      </c>
      <c r="N35" s="346"/>
      <c r="O35" s="362"/>
      <c r="P35" s="359" t="e">
        <f>P30+P31+P32+P33+P34+#REF!+#REF!</f>
        <v>#REF!</v>
      </c>
      <c r="Q35" s="359" t="e">
        <f>Q30+Q31+Q32+Q33+Q34+#REF!+#REF!</f>
        <v>#REF!</v>
      </c>
      <c r="R35" s="359" t="e">
        <f>R30+R31+R32+R33+R34+#REF!+#REF!</f>
        <v>#REF!</v>
      </c>
      <c r="S35" s="359" t="e">
        <f>S30+S31+S32+S33+S34+#REF!+#REF!</f>
        <v>#REF!</v>
      </c>
      <c r="T35" s="359"/>
      <c r="U35" s="390"/>
      <c r="V35" s="390"/>
      <c r="W35" s="339"/>
      <c r="X35" s="339"/>
      <c r="Y35" s="339"/>
      <c r="Z35" s="405"/>
    </row>
    <row r="36" spans="1:28" ht="24" customHeight="1">
      <c r="A36" s="826" t="s">
        <v>637</v>
      </c>
      <c r="B36" s="827"/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8"/>
      <c r="Y36" s="244"/>
      <c r="Z36" s="407"/>
    </row>
    <row r="37" spans="1:28" s="227" customFormat="1" ht="24" customHeight="1">
      <c r="A37" s="263"/>
      <c r="B37" s="264"/>
      <c r="C37" s="264"/>
      <c r="D37" s="264"/>
      <c r="E37" s="299" t="s">
        <v>545</v>
      </c>
      <c r="F37" s="300">
        <v>140000000</v>
      </c>
      <c r="G37" s="300"/>
      <c r="H37" s="300">
        <f>F37*90%</f>
        <v>126000000</v>
      </c>
      <c r="I37" s="300">
        <f>F37-H37</f>
        <v>14000000</v>
      </c>
      <c r="J37" s="341"/>
      <c r="K37" s="341"/>
      <c r="L37" s="341"/>
      <c r="M37" s="264"/>
      <c r="N37" s="341"/>
      <c r="O37" s="341"/>
      <c r="P37" s="341"/>
      <c r="Q37" s="264"/>
      <c r="R37" s="264"/>
      <c r="S37" s="264"/>
      <c r="T37" s="264"/>
      <c r="U37" s="264"/>
      <c r="V37" s="264"/>
      <c r="W37" s="391"/>
      <c r="X37" s="387"/>
      <c r="Y37" s="246"/>
      <c r="Z37" s="408"/>
    </row>
    <row r="38" spans="1:28" s="232" customFormat="1" ht="80.25" customHeight="1">
      <c r="A38" s="251">
        <v>17</v>
      </c>
      <c r="B38" s="271" t="s">
        <v>638</v>
      </c>
      <c r="C38" s="272" t="s">
        <v>639</v>
      </c>
      <c r="D38" s="789" t="s">
        <v>548</v>
      </c>
      <c r="E38" s="248">
        <v>0.80120000000000002</v>
      </c>
      <c r="F38" s="287">
        <v>31391590.66</v>
      </c>
      <c r="G38" s="287"/>
      <c r="H38" s="287">
        <f>F38*90%</f>
        <v>28252431.594000001</v>
      </c>
      <c r="I38" s="287">
        <f>F38*10%</f>
        <v>3139159.0660000001</v>
      </c>
      <c r="J38" s="807">
        <v>44524</v>
      </c>
      <c r="K38" s="776" t="s">
        <v>640</v>
      </c>
      <c r="L38" s="792" t="s">
        <v>641</v>
      </c>
      <c r="M38" s="287">
        <f>F38</f>
        <v>31391590.66</v>
      </c>
      <c r="N38" s="792" t="s">
        <v>642</v>
      </c>
      <c r="O38" s="789"/>
      <c r="P38" s="800"/>
      <c r="Q38" s="351"/>
      <c r="R38" s="351"/>
      <c r="S38" s="351"/>
      <c r="T38" s="351"/>
      <c r="U38" s="319"/>
      <c r="V38" s="319" t="s">
        <v>552</v>
      </c>
      <c r="W38" s="392"/>
      <c r="X38" s="393"/>
      <c r="Y38" s="393"/>
      <c r="Z38" s="770" t="s">
        <v>643</v>
      </c>
      <c r="AA38" s="409"/>
    </row>
    <row r="39" spans="1:28" s="232" customFormat="1" ht="46.5" customHeight="1">
      <c r="A39" s="251">
        <v>18</v>
      </c>
      <c r="B39" s="271" t="s">
        <v>644</v>
      </c>
      <c r="C39" s="272" t="s">
        <v>645</v>
      </c>
      <c r="D39" s="790"/>
      <c r="E39" s="304">
        <v>1.82</v>
      </c>
      <c r="F39" s="287">
        <v>35312242.969999999</v>
      </c>
      <c r="G39" s="287"/>
      <c r="H39" s="287">
        <f t="shared" ref="H39:H44" si="6">F39*90%</f>
        <v>31781018.673</v>
      </c>
      <c r="I39" s="287">
        <f t="shared" ref="I39:I44" si="7">F39*10%</f>
        <v>3531224.2970000003</v>
      </c>
      <c r="J39" s="808"/>
      <c r="K39" s="777"/>
      <c r="L39" s="793"/>
      <c r="M39" s="287">
        <f t="shared" ref="M39:M44" si="8">F39</f>
        <v>35312242.969999999</v>
      </c>
      <c r="N39" s="793"/>
      <c r="O39" s="790"/>
      <c r="P39" s="801"/>
      <c r="Q39" s="351"/>
      <c r="R39" s="351"/>
      <c r="S39" s="351"/>
      <c r="T39" s="351"/>
      <c r="U39" s="319"/>
      <c r="V39" s="319" t="s">
        <v>552</v>
      </c>
      <c r="W39" s="320"/>
      <c r="X39" s="393"/>
      <c r="Y39" s="393"/>
      <c r="Z39" s="770"/>
    </row>
    <row r="40" spans="1:28" s="232" customFormat="1" ht="63" customHeight="1">
      <c r="A40" s="251">
        <v>19</v>
      </c>
      <c r="B40" s="271" t="s">
        <v>646</v>
      </c>
      <c r="C40" s="272" t="s">
        <v>647</v>
      </c>
      <c r="D40" s="790"/>
      <c r="E40" s="304">
        <v>0.46</v>
      </c>
      <c r="F40" s="287">
        <v>9383037.6099999994</v>
      </c>
      <c r="G40" s="287"/>
      <c r="H40" s="287">
        <f t="shared" si="6"/>
        <v>8444733.8489999995</v>
      </c>
      <c r="I40" s="287">
        <f t="shared" si="7"/>
        <v>938303.76099999994</v>
      </c>
      <c r="J40" s="808"/>
      <c r="K40" s="777"/>
      <c r="L40" s="793"/>
      <c r="M40" s="287">
        <f t="shared" si="8"/>
        <v>9383037.6099999994</v>
      </c>
      <c r="N40" s="793"/>
      <c r="O40" s="790"/>
      <c r="P40" s="801"/>
      <c r="Q40" s="351"/>
      <c r="R40" s="351"/>
      <c r="S40" s="351"/>
      <c r="T40" s="351"/>
      <c r="U40" s="320"/>
      <c r="V40" s="319" t="s">
        <v>552</v>
      </c>
      <c r="W40" s="779"/>
      <c r="X40" s="787"/>
      <c r="Y40" s="396"/>
      <c r="Z40" s="770"/>
      <c r="AA40" s="409"/>
      <c r="AB40" s="410"/>
    </row>
    <row r="41" spans="1:28" s="232" customFormat="1" ht="60.75" customHeight="1">
      <c r="A41" s="251">
        <v>20</v>
      </c>
      <c r="B41" s="271" t="s">
        <v>648</v>
      </c>
      <c r="C41" s="272" t="s">
        <v>649</v>
      </c>
      <c r="D41" s="790"/>
      <c r="E41" s="248">
        <v>0.73699999999999999</v>
      </c>
      <c r="F41" s="287">
        <v>23217732.940000001</v>
      </c>
      <c r="G41" s="287"/>
      <c r="H41" s="287">
        <f t="shared" si="6"/>
        <v>20895959.646000002</v>
      </c>
      <c r="I41" s="287">
        <f t="shared" si="7"/>
        <v>2321773.2940000002</v>
      </c>
      <c r="J41" s="808"/>
      <c r="K41" s="777"/>
      <c r="L41" s="793"/>
      <c r="M41" s="287">
        <f t="shared" si="8"/>
        <v>23217732.940000001</v>
      </c>
      <c r="N41" s="793"/>
      <c r="O41" s="790"/>
      <c r="P41" s="801"/>
      <c r="Q41" s="351"/>
      <c r="R41" s="351"/>
      <c r="S41" s="351"/>
      <c r="T41" s="351"/>
      <c r="U41" s="320"/>
      <c r="V41" s="319" t="s">
        <v>552</v>
      </c>
      <c r="W41" s="780"/>
      <c r="X41" s="788"/>
      <c r="Y41" s="396"/>
      <c r="Z41" s="770"/>
      <c r="AB41" s="411"/>
    </row>
    <row r="42" spans="1:28" s="232" customFormat="1" ht="56.25" customHeight="1">
      <c r="A42" s="251">
        <v>21</v>
      </c>
      <c r="B42" s="271" t="s">
        <v>650</v>
      </c>
      <c r="C42" s="272" t="s">
        <v>651</v>
      </c>
      <c r="D42" s="790"/>
      <c r="E42" s="248">
        <v>0.43</v>
      </c>
      <c r="F42" s="287">
        <v>18938039.539999999</v>
      </c>
      <c r="G42" s="287"/>
      <c r="H42" s="287">
        <f t="shared" si="6"/>
        <v>17044235.585999999</v>
      </c>
      <c r="I42" s="287">
        <f t="shared" si="7"/>
        <v>1893803.9539999999</v>
      </c>
      <c r="J42" s="808"/>
      <c r="K42" s="777"/>
      <c r="L42" s="793"/>
      <c r="M42" s="287">
        <f t="shared" si="8"/>
        <v>18938039.539999999</v>
      </c>
      <c r="N42" s="793"/>
      <c r="O42" s="790"/>
      <c r="P42" s="801"/>
      <c r="Q42" s="351"/>
      <c r="R42" s="351"/>
      <c r="S42" s="351"/>
      <c r="T42" s="351"/>
      <c r="U42" s="330"/>
      <c r="V42" s="319" t="s">
        <v>552</v>
      </c>
      <c r="W42" s="396"/>
      <c r="X42" s="395"/>
      <c r="Y42" s="396"/>
      <c r="Z42" s="770"/>
      <c r="AB42" s="411"/>
    </row>
    <row r="43" spans="1:28" s="232" customFormat="1" ht="42.75" customHeight="1">
      <c r="A43" s="251">
        <v>22</v>
      </c>
      <c r="B43" s="271" t="s">
        <v>652</v>
      </c>
      <c r="C43" s="272" t="s">
        <v>653</v>
      </c>
      <c r="D43" s="790"/>
      <c r="E43" s="248">
        <v>0.88</v>
      </c>
      <c r="F43" s="287">
        <v>17727310.27</v>
      </c>
      <c r="G43" s="287"/>
      <c r="H43" s="287">
        <f t="shared" si="6"/>
        <v>15954579.243000001</v>
      </c>
      <c r="I43" s="287">
        <f t="shared" si="7"/>
        <v>1772731.027</v>
      </c>
      <c r="J43" s="808"/>
      <c r="K43" s="777"/>
      <c r="L43" s="793"/>
      <c r="M43" s="287">
        <f t="shared" si="8"/>
        <v>17727310.27</v>
      </c>
      <c r="N43" s="793"/>
      <c r="O43" s="790"/>
      <c r="P43" s="801"/>
      <c r="Q43" s="351"/>
      <c r="R43" s="351"/>
      <c r="S43" s="351"/>
      <c r="T43" s="351"/>
      <c r="U43" s="330"/>
      <c r="V43" s="319" t="s">
        <v>552</v>
      </c>
      <c r="W43" s="394"/>
      <c r="X43" s="395"/>
      <c r="Y43" s="396"/>
      <c r="Z43" s="770"/>
      <c r="AB43" s="411"/>
    </row>
    <row r="44" spans="1:28" s="232" customFormat="1" ht="27.6">
      <c r="A44" s="251">
        <v>23</v>
      </c>
      <c r="B44" s="273" t="s">
        <v>654</v>
      </c>
      <c r="C44" s="274" t="s">
        <v>655</v>
      </c>
      <c r="D44" s="791"/>
      <c r="E44" s="305">
        <v>0.25</v>
      </c>
      <c r="F44" s="306">
        <v>4030046.01</v>
      </c>
      <c r="G44" s="273"/>
      <c r="H44" s="287">
        <f t="shared" si="6"/>
        <v>3627041.409</v>
      </c>
      <c r="I44" s="287">
        <f t="shared" si="7"/>
        <v>403004.60100000002</v>
      </c>
      <c r="J44" s="809"/>
      <c r="K44" s="778"/>
      <c r="L44" s="794"/>
      <c r="M44" s="287">
        <f t="shared" si="8"/>
        <v>4030046.01</v>
      </c>
      <c r="N44" s="794"/>
      <c r="O44" s="791"/>
      <c r="P44" s="802"/>
      <c r="Q44" s="274"/>
      <c r="R44" s="274"/>
      <c r="S44" s="274"/>
      <c r="T44" s="274"/>
      <c r="U44" s="274"/>
      <c r="V44" s="319" t="s">
        <v>552</v>
      </c>
      <c r="W44" s="274"/>
      <c r="X44" s="274"/>
      <c r="Y44" s="274"/>
      <c r="Z44" s="770"/>
    </row>
    <row r="45" spans="1:28" s="229" customFormat="1">
      <c r="A45" s="875" t="s">
        <v>656</v>
      </c>
      <c r="B45" s="876"/>
      <c r="C45" s="877"/>
      <c r="D45" s="262"/>
      <c r="E45" s="296">
        <f>SUM(E38:E44)</f>
        <v>5.3781999999999996</v>
      </c>
      <c r="F45" s="297">
        <f>SUM(F38:F44)</f>
        <v>140000000</v>
      </c>
      <c r="G45" s="298">
        <f>G40+G38+G39+G41+G42</f>
        <v>0</v>
      </c>
      <c r="H45" s="297">
        <f>SUM(H38:H44)</f>
        <v>125999999.99999999</v>
      </c>
      <c r="I45" s="297">
        <f>SUM(I38:I44)</f>
        <v>14000000</v>
      </c>
      <c r="J45" s="338"/>
      <c r="K45" s="339"/>
      <c r="L45" s="338"/>
      <c r="M45" s="297">
        <f>SUM(M38:M44)</f>
        <v>140000000</v>
      </c>
      <c r="N45" s="346"/>
      <c r="O45" s="340"/>
      <c r="P45" s="297">
        <f>P41+P40+P39+P38+P42</f>
        <v>0</v>
      </c>
      <c r="Q45" s="297">
        <f>Q41+Q40+Q39+Q38+Q42</f>
        <v>0</v>
      </c>
      <c r="R45" s="297">
        <f>R41+R40+R39+R38+R42</f>
        <v>0</v>
      </c>
      <c r="S45" s="297">
        <f>S41+S40+S39+S38+S42</f>
        <v>0</v>
      </c>
      <c r="T45" s="297"/>
      <c r="U45" s="390"/>
      <c r="V45" s="390"/>
      <c r="W45" s="390"/>
      <c r="X45" s="390"/>
      <c r="Y45" s="390"/>
      <c r="Z45" s="412"/>
    </row>
    <row r="46" spans="1:28" ht="19.5" customHeight="1">
      <c r="A46" s="826" t="s">
        <v>657</v>
      </c>
      <c r="B46" s="827"/>
      <c r="C46" s="827"/>
      <c r="D46" s="827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27"/>
      <c r="P46" s="827"/>
      <c r="Q46" s="827"/>
      <c r="R46" s="827"/>
      <c r="S46" s="827"/>
      <c r="T46" s="827"/>
      <c r="U46" s="827"/>
      <c r="V46" s="827"/>
      <c r="W46" s="827"/>
      <c r="X46" s="828"/>
      <c r="Y46" s="244"/>
      <c r="Z46" s="413"/>
    </row>
    <row r="47" spans="1:28" s="227" customFormat="1" ht="19.5" customHeight="1">
      <c r="A47" s="263"/>
      <c r="B47" s="264"/>
      <c r="C47" s="264"/>
      <c r="D47" s="264"/>
      <c r="E47" s="280" t="s">
        <v>545</v>
      </c>
      <c r="F47" s="307">
        <v>120000000</v>
      </c>
      <c r="G47" s="307"/>
      <c r="H47" s="307">
        <f>F47*90%</f>
        <v>108000000</v>
      </c>
      <c r="I47" s="307">
        <f>F47-H47</f>
        <v>12000000</v>
      </c>
      <c r="J47" s="264"/>
      <c r="K47" s="264"/>
      <c r="L47" s="264"/>
      <c r="M47" s="264"/>
      <c r="N47" s="341"/>
      <c r="O47" s="264"/>
      <c r="P47" s="264"/>
      <c r="Q47" s="264"/>
      <c r="R47" s="264"/>
      <c r="S47" s="264"/>
      <c r="T47" s="341"/>
      <c r="U47" s="341"/>
      <c r="V47" s="341"/>
      <c r="W47" s="264"/>
      <c r="X47" s="397"/>
      <c r="Y47" s="246"/>
      <c r="Z47" s="414"/>
    </row>
    <row r="48" spans="1:28" s="228" customFormat="1" ht="99" customHeight="1">
      <c r="A48" s="251">
        <v>24</v>
      </c>
      <c r="B48" s="275" t="s">
        <v>58</v>
      </c>
      <c r="C48" s="275" t="s">
        <v>658</v>
      </c>
      <c r="D48" s="865" t="s">
        <v>659</v>
      </c>
      <c r="E48" s="308"/>
      <c r="F48" s="287">
        <v>10093830</v>
      </c>
      <c r="G48" s="287"/>
      <c r="H48" s="287">
        <f>F48*90%</f>
        <v>9084447</v>
      </c>
      <c r="I48" s="287">
        <f>F48*10%</f>
        <v>1009383</v>
      </c>
      <c r="J48" s="820">
        <v>44543</v>
      </c>
      <c r="K48" s="774" t="s">
        <v>660</v>
      </c>
      <c r="L48" s="795">
        <v>44551</v>
      </c>
      <c r="M48" s="816">
        <v>120000000</v>
      </c>
      <c r="N48" s="792" t="s">
        <v>661</v>
      </c>
      <c r="O48" s="796" t="s">
        <v>662</v>
      </c>
      <c r="P48" s="287">
        <v>10093830</v>
      </c>
      <c r="Q48" s="287"/>
      <c r="R48" s="287">
        <f>P48*90%</f>
        <v>9084447</v>
      </c>
      <c r="S48" s="287">
        <f>P48*10%</f>
        <v>1009383</v>
      </c>
      <c r="T48" s="800" t="s">
        <v>663</v>
      </c>
      <c r="U48" s="782"/>
      <c r="V48" s="797" t="s">
        <v>552</v>
      </c>
      <c r="W48" s="781"/>
      <c r="X48" s="782"/>
      <c r="Y48" s="398"/>
      <c r="Z48" s="770" t="s">
        <v>664</v>
      </c>
    </row>
    <row r="49" spans="1:26" s="228" customFormat="1" ht="82.5" customHeight="1">
      <c r="A49" s="251">
        <v>25</v>
      </c>
      <c r="B49" s="276" t="s">
        <v>60</v>
      </c>
      <c r="C49" s="277" t="s">
        <v>665</v>
      </c>
      <c r="D49" s="866"/>
      <c r="E49" s="308"/>
      <c r="F49" s="287">
        <v>5364926.4000000004</v>
      </c>
      <c r="G49" s="287"/>
      <c r="H49" s="287">
        <f t="shared" ref="H49:H60" si="9">F49*90%</f>
        <v>4828433.7600000007</v>
      </c>
      <c r="I49" s="287">
        <f t="shared" ref="I49:I60" si="10">F49*10%</f>
        <v>536492.64</v>
      </c>
      <c r="J49" s="820"/>
      <c r="K49" s="774"/>
      <c r="L49" s="796"/>
      <c r="M49" s="816"/>
      <c r="N49" s="793"/>
      <c r="O49" s="796"/>
      <c r="P49" s="287">
        <v>5364926.4000000004</v>
      </c>
      <c r="Q49" s="287"/>
      <c r="R49" s="287">
        <f t="shared" ref="R49:R60" si="11">P49*90%</f>
        <v>4828433.7600000007</v>
      </c>
      <c r="S49" s="287">
        <f t="shared" ref="S49:S60" si="12">P49*10%</f>
        <v>536492.64</v>
      </c>
      <c r="T49" s="801"/>
      <c r="U49" s="783"/>
      <c r="V49" s="798"/>
      <c r="W49" s="781"/>
      <c r="X49" s="783"/>
      <c r="Y49" s="398"/>
      <c r="Z49" s="771"/>
    </row>
    <row r="50" spans="1:26" s="228" customFormat="1" ht="63.75" customHeight="1">
      <c r="A50" s="251">
        <v>26</v>
      </c>
      <c r="B50" s="275" t="s">
        <v>61</v>
      </c>
      <c r="C50" s="275" t="s">
        <v>666</v>
      </c>
      <c r="D50" s="866"/>
      <c r="E50" s="308"/>
      <c r="F50" s="287">
        <v>7112830.7999999998</v>
      </c>
      <c r="G50" s="287"/>
      <c r="H50" s="287">
        <f t="shared" si="9"/>
        <v>6401547.7199999997</v>
      </c>
      <c r="I50" s="287">
        <f t="shared" si="10"/>
        <v>711283.08000000007</v>
      </c>
      <c r="J50" s="820"/>
      <c r="K50" s="774"/>
      <c r="L50" s="796"/>
      <c r="M50" s="816"/>
      <c r="N50" s="793"/>
      <c r="O50" s="796"/>
      <c r="P50" s="287">
        <v>7112830.7999999998</v>
      </c>
      <c r="Q50" s="287"/>
      <c r="R50" s="287">
        <f t="shared" si="11"/>
        <v>6401547.7199999997</v>
      </c>
      <c r="S50" s="287">
        <f t="shared" si="12"/>
        <v>711283.08000000007</v>
      </c>
      <c r="T50" s="801"/>
      <c r="U50" s="783"/>
      <c r="V50" s="798"/>
      <c r="W50" s="781"/>
      <c r="X50" s="783"/>
      <c r="Y50" s="398"/>
      <c r="Z50" s="771"/>
    </row>
    <row r="51" spans="1:26" s="228" customFormat="1" ht="132.75" customHeight="1">
      <c r="A51" s="251">
        <v>27</v>
      </c>
      <c r="B51" s="275" t="s">
        <v>62</v>
      </c>
      <c r="C51" s="275" t="s">
        <v>667</v>
      </c>
      <c r="D51" s="866"/>
      <c r="E51" s="308"/>
      <c r="F51" s="287">
        <v>13978190.4</v>
      </c>
      <c r="G51" s="287"/>
      <c r="H51" s="287">
        <f t="shared" si="9"/>
        <v>12580371.360000001</v>
      </c>
      <c r="I51" s="287">
        <f t="shared" si="10"/>
        <v>1397819.04</v>
      </c>
      <c r="J51" s="820"/>
      <c r="K51" s="774"/>
      <c r="L51" s="796"/>
      <c r="M51" s="816"/>
      <c r="N51" s="793"/>
      <c r="O51" s="796"/>
      <c r="P51" s="287">
        <v>13978190.4</v>
      </c>
      <c r="Q51" s="287"/>
      <c r="R51" s="287">
        <f t="shared" si="11"/>
        <v>12580371.360000001</v>
      </c>
      <c r="S51" s="287">
        <f t="shared" si="12"/>
        <v>1397819.04</v>
      </c>
      <c r="T51" s="801"/>
      <c r="U51" s="783"/>
      <c r="V51" s="798"/>
      <c r="W51" s="781"/>
      <c r="X51" s="783"/>
      <c r="Y51" s="398"/>
      <c r="Z51" s="771"/>
    </row>
    <row r="52" spans="1:26" s="228" customFormat="1" ht="110.4">
      <c r="A52" s="251">
        <v>28</v>
      </c>
      <c r="B52" s="275" t="s">
        <v>63</v>
      </c>
      <c r="C52" s="275" t="s">
        <v>668</v>
      </c>
      <c r="D52" s="866"/>
      <c r="E52" s="308"/>
      <c r="F52" s="287">
        <v>5899200</v>
      </c>
      <c r="G52" s="287"/>
      <c r="H52" s="287">
        <f t="shared" si="9"/>
        <v>5309280</v>
      </c>
      <c r="I52" s="287">
        <f t="shared" si="10"/>
        <v>589920</v>
      </c>
      <c r="J52" s="820"/>
      <c r="K52" s="774"/>
      <c r="L52" s="796"/>
      <c r="M52" s="816"/>
      <c r="N52" s="793"/>
      <c r="O52" s="796"/>
      <c r="P52" s="287">
        <v>5899200</v>
      </c>
      <c r="Q52" s="287"/>
      <c r="R52" s="287">
        <f t="shared" si="11"/>
        <v>5309280</v>
      </c>
      <c r="S52" s="287">
        <f t="shared" si="12"/>
        <v>589920</v>
      </c>
      <c r="T52" s="801"/>
      <c r="U52" s="783"/>
      <c r="V52" s="798"/>
      <c r="W52" s="781"/>
      <c r="X52" s="783"/>
      <c r="Y52" s="398"/>
      <c r="Z52" s="771"/>
    </row>
    <row r="53" spans="1:26" s="228" customFormat="1" ht="153" customHeight="1">
      <c r="A53" s="251">
        <v>29</v>
      </c>
      <c r="B53" s="278" t="s">
        <v>64</v>
      </c>
      <c r="C53" s="278" t="s">
        <v>669</v>
      </c>
      <c r="D53" s="866"/>
      <c r="E53" s="308"/>
      <c r="F53" s="287">
        <v>7299222</v>
      </c>
      <c r="G53" s="287"/>
      <c r="H53" s="287">
        <f t="shared" si="9"/>
        <v>6569299.7999999998</v>
      </c>
      <c r="I53" s="287">
        <f t="shared" si="10"/>
        <v>729922.20000000007</v>
      </c>
      <c r="J53" s="820"/>
      <c r="K53" s="774"/>
      <c r="L53" s="796"/>
      <c r="M53" s="816"/>
      <c r="N53" s="793"/>
      <c r="O53" s="796"/>
      <c r="P53" s="287">
        <v>7299222</v>
      </c>
      <c r="Q53" s="287"/>
      <c r="R53" s="287">
        <f t="shared" si="11"/>
        <v>6569299.7999999998</v>
      </c>
      <c r="S53" s="287">
        <f t="shared" si="12"/>
        <v>729922.20000000007</v>
      </c>
      <c r="T53" s="801"/>
      <c r="U53" s="783"/>
      <c r="V53" s="798"/>
      <c r="W53" s="781"/>
      <c r="X53" s="783"/>
      <c r="Y53" s="398"/>
      <c r="Z53" s="771"/>
    </row>
    <row r="54" spans="1:26" s="228" customFormat="1" ht="120.75" customHeight="1">
      <c r="A54" s="251">
        <v>30</v>
      </c>
      <c r="B54" s="278" t="s">
        <v>65</v>
      </c>
      <c r="C54" s="278" t="s">
        <v>670</v>
      </c>
      <c r="D54" s="866"/>
      <c r="E54" s="308"/>
      <c r="F54" s="287">
        <v>5920748.4000000004</v>
      </c>
      <c r="G54" s="287"/>
      <c r="H54" s="287">
        <f t="shared" si="9"/>
        <v>5328673.5600000005</v>
      </c>
      <c r="I54" s="287">
        <f t="shared" si="10"/>
        <v>592074.84000000008</v>
      </c>
      <c r="J54" s="820"/>
      <c r="K54" s="774"/>
      <c r="L54" s="796"/>
      <c r="M54" s="816"/>
      <c r="N54" s="793"/>
      <c r="O54" s="796"/>
      <c r="P54" s="287">
        <v>5920748.4000000004</v>
      </c>
      <c r="Q54" s="287"/>
      <c r="R54" s="287">
        <f t="shared" si="11"/>
        <v>5328673.5600000005</v>
      </c>
      <c r="S54" s="287">
        <f t="shared" si="12"/>
        <v>592074.84000000008</v>
      </c>
      <c r="T54" s="801"/>
      <c r="U54" s="783"/>
      <c r="V54" s="798"/>
      <c r="W54" s="781"/>
      <c r="X54" s="783"/>
      <c r="Y54" s="398"/>
      <c r="Z54" s="771"/>
    </row>
    <row r="55" spans="1:26" s="228" customFormat="1" ht="131.25" customHeight="1">
      <c r="A55" s="251">
        <v>31</v>
      </c>
      <c r="B55" s="278" t="s">
        <v>66</v>
      </c>
      <c r="C55" s="278" t="s">
        <v>671</v>
      </c>
      <c r="D55" s="866"/>
      <c r="E55" s="308"/>
      <c r="F55" s="287">
        <v>4139386.8</v>
      </c>
      <c r="G55" s="287"/>
      <c r="H55" s="287">
        <f t="shared" si="9"/>
        <v>3725448.12</v>
      </c>
      <c r="I55" s="287">
        <f t="shared" si="10"/>
        <v>413938.68</v>
      </c>
      <c r="J55" s="820"/>
      <c r="K55" s="774"/>
      <c r="L55" s="796"/>
      <c r="M55" s="816"/>
      <c r="N55" s="793"/>
      <c r="O55" s="796"/>
      <c r="P55" s="287">
        <v>4139386.8</v>
      </c>
      <c r="Q55" s="287"/>
      <c r="R55" s="287">
        <f t="shared" si="11"/>
        <v>3725448.12</v>
      </c>
      <c r="S55" s="287">
        <f t="shared" si="12"/>
        <v>413938.68</v>
      </c>
      <c r="T55" s="801"/>
      <c r="U55" s="783"/>
      <c r="V55" s="798"/>
      <c r="W55" s="781"/>
      <c r="X55" s="783"/>
      <c r="Y55" s="398"/>
      <c r="Z55" s="771"/>
    </row>
    <row r="56" spans="1:26" s="228" customFormat="1" ht="63.75" customHeight="1">
      <c r="A56" s="251">
        <v>32</v>
      </c>
      <c r="B56" s="278" t="s">
        <v>67</v>
      </c>
      <c r="C56" s="278" t="s">
        <v>672</v>
      </c>
      <c r="D56" s="866"/>
      <c r="E56" s="308"/>
      <c r="F56" s="287">
        <v>4171228.8</v>
      </c>
      <c r="G56" s="287"/>
      <c r="H56" s="287">
        <f t="shared" si="9"/>
        <v>3754105.92</v>
      </c>
      <c r="I56" s="287">
        <f t="shared" si="10"/>
        <v>417122.88</v>
      </c>
      <c r="J56" s="820"/>
      <c r="K56" s="774"/>
      <c r="L56" s="796"/>
      <c r="M56" s="816"/>
      <c r="N56" s="793"/>
      <c r="O56" s="796"/>
      <c r="P56" s="287">
        <v>4171228.8</v>
      </c>
      <c r="Q56" s="287"/>
      <c r="R56" s="287">
        <f t="shared" si="11"/>
        <v>3754105.92</v>
      </c>
      <c r="S56" s="287">
        <f t="shared" si="12"/>
        <v>417122.88</v>
      </c>
      <c r="T56" s="801"/>
      <c r="U56" s="783"/>
      <c r="V56" s="798"/>
      <c r="W56" s="781"/>
      <c r="X56" s="783"/>
      <c r="Y56" s="398"/>
      <c r="Z56" s="771"/>
    </row>
    <row r="57" spans="1:26" s="228" customFormat="1" ht="63.75" customHeight="1">
      <c r="A57" s="251">
        <v>33</v>
      </c>
      <c r="B57" s="278" t="s">
        <v>68</v>
      </c>
      <c r="C57" s="278" t="s">
        <v>673</v>
      </c>
      <c r="D57" s="866"/>
      <c r="E57" s="308"/>
      <c r="F57" s="287">
        <v>8029293.5999999996</v>
      </c>
      <c r="G57" s="287"/>
      <c r="H57" s="287">
        <f t="shared" si="9"/>
        <v>7226364.2400000002</v>
      </c>
      <c r="I57" s="287">
        <f t="shared" si="10"/>
        <v>802929.36</v>
      </c>
      <c r="J57" s="820"/>
      <c r="K57" s="774"/>
      <c r="L57" s="796"/>
      <c r="M57" s="816"/>
      <c r="N57" s="793"/>
      <c r="O57" s="796"/>
      <c r="P57" s="287">
        <v>8029293.5999999996</v>
      </c>
      <c r="Q57" s="287"/>
      <c r="R57" s="287">
        <f t="shared" si="11"/>
        <v>7226364.2400000002</v>
      </c>
      <c r="S57" s="287">
        <f t="shared" si="12"/>
        <v>802929.36</v>
      </c>
      <c r="T57" s="801"/>
      <c r="U57" s="783"/>
      <c r="V57" s="798"/>
      <c r="W57" s="781"/>
      <c r="X57" s="783"/>
      <c r="Y57" s="398"/>
      <c r="Z57" s="771"/>
    </row>
    <row r="58" spans="1:26" s="228" customFormat="1" ht="98.25" customHeight="1">
      <c r="A58" s="251">
        <v>34</v>
      </c>
      <c r="B58" s="278" t="s">
        <v>69</v>
      </c>
      <c r="C58" s="278" t="s">
        <v>674</v>
      </c>
      <c r="D58" s="866"/>
      <c r="E58" s="308"/>
      <c r="F58" s="287">
        <v>19971148.800000001</v>
      </c>
      <c r="G58" s="287"/>
      <c r="H58" s="287">
        <f t="shared" si="9"/>
        <v>17974033.920000002</v>
      </c>
      <c r="I58" s="287">
        <f t="shared" si="10"/>
        <v>1997114.8800000001</v>
      </c>
      <c r="J58" s="820"/>
      <c r="K58" s="774"/>
      <c r="L58" s="796"/>
      <c r="M58" s="816"/>
      <c r="N58" s="793"/>
      <c r="O58" s="796"/>
      <c r="P58" s="287">
        <v>19971148.800000001</v>
      </c>
      <c r="Q58" s="287"/>
      <c r="R58" s="287">
        <f t="shared" si="11"/>
        <v>17974033.920000002</v>
      </c>
      <c r="S58" s="287">
        <f t="shared" si="12"/>
        <v>1997114.8800000001</v>
      </c>
      <c r="T58" s="801"/>
      <c r="U58" s="783"/>
      <c r="V58" s="798"/>
      <c r="W58" s="781"/>
      <c r="X58" s="783"/>
      <c r="Y58" s="398"/>
      <c r="Z58" s="771"/>
    </row>
    <row r="59" spans="1:26" s="228" customFormat="1" ht="115.5" customHeight="1">
      <c r="A59" s="251">
        <v>35</v>
      </c>
      <c r="B59" s="278" t="s">
        <v>70</v>
      </c>
      <c r="C59" s="278" t="s">
        <v>675</v>
      </c>
      <c r="D59" s="866"/>
      <c r="E59" s="308"/>
      <c r="F59" s="287">
        <v>12609124.800000001</v>
      </c>
      <c r="G59" s="287"/>
      <c r="H59" s="287">
        <f t="shared" si="9"/>
        <v>11348212.32</v>
      </c>
      <c r="I59" s="287">
        <f t="shared" si="10"/>
        <v>1260912.4800000002</v>
      </c>
      <c r="J59" s="820"/>
      <c r="K59" s="774"/>
      <c r="L59" s="796"/>
      <c r="M59" s="816"/>
      <c r="N59" s="793"/>
      <c r="O59" s="796"/>
      <c r="P59" s="287">
        <v>12609124.800000001</v>
      </c>
      <c r="Q59" s="287"/>
      <c r="R59" s="287">
        <f t="shared" si="11"/>
        <v>11348212.32</v>
      </c>
      <c r="S59" s="287">
        <f t="shared" si="12"/>
        <v>1260912.4800000002</v>
      </c>
      <c r="T59" s="801"/>
      <c r="U59" s="783"/>
      <c r="V59" s="798"/>
      <c r="W59" s="781"/>
      <c r="X59" s="783"/>
      <c r="Y59" s="398"/>
      <c r="Z59" s="771"/>
    </row>
    <row r="60" spans="1:26" s="228" customFormat="1" ht="104.25" customHeight="1">
      <c r="A60" s="251">
        <v>36</v>
      </c>
      <c r="B60" s="278" t="s">
        <v>71</v>
      </c>
      <c r="C60" s="278" t="s">
        <v>676</v>
      </c>
      <c r="D60" s="867"/>
      <c r="E60" s="308"/>
      <c r="F60" s="287">
        <v>15410869.199999999</v>
      </c>
      <c r="G60" s="287"/>
      <c r="H60" s="287">
        <f t="shared" si="9"/>
        <v>13869782.279999999</v>
      </c>
      <c r="I60" s="287">
        <f t="shared" si="10"/>
        <v>1541086.92</v>
      </c>
      <c r="J60" s="820"/>
      <c r="K60" s="774"/>
      <c r="L60" s="796"/>
      <c r="M60" s="816"/>
      <c r="N60" s="793"/>
      <c r="O60" s="796"/>
      <c r="P60" s="287">
        <v>15410869.199999999</v>
      </c>
      <c r="Q60" s="287"/>
      <c r="R60" s="287">
        <f t="shared" si="11"/>
        <v>13869782.279999999</v>
      </c>
      <c r="S60" s="287">
        <f t="shared" si="12"/>
        <v>1541086.92</v>
      </c>
      <c r="T60" s="802"/>
      <c r="U60" s="783"/>
      <c r="V60" s="798"/>
      <c r="W60" s="781"/>
      <c r="X60" s="783"/>
      <c r="Y60" s="398"/>
      <c r="Z60" s="771"/>
    </row>
    <row r="61" spans="1:26" s="229" customFormat="1">
      <c r="A61" s="829" t="s">
        <v>677</v>
      </c>
      <c r="B61" s="830"/>
      <c r="C61" s="831"/>
      <c r="D61" s="279"/>
      <c r="E61" s="309">
        <f>SUM(E48:E60)</f>
        <v>0</v>
      </c>
      <c r="F61" s="310">
        <f>SUM(F48:F60)</f>
        <v>119999999.99999999</v>
      </c>
      <c r="G61" s="311">
        <f>SUM(G48:G60)</f>
        <v>0</v>
      </c>
      <c r="H61" s="310">
        <f>SUM(H48:H60)</f>
        <v>108000000</v>
      </c>
      <c r="I61" s="310">
        <f>SUM(I48:I60)</f>
        <v>12000000</v>
      </c>
      <c r="J61" s="347"/>
      <c r="K61" s="347"/>
      <c r="L61" s="348"/>
      <c r="M61" s="363">
        <f>M48</f>
        <v>120000000</v>
      </c>
      <c r="N61" s="364"/>
      <c r="O61" s="348"/>
      <c r="P61" s="310">
        <f>SUM(P48:P60)</f>
        <v>119999999.99999999</v>
      </c>
      <c r="Q61" s="310">
        <f>SUM(Q48:Q60)</f>
        <v>0</v>
      </c>
      <c r="R61" s="310">
        <f>SUM(R48:R60)</f>
        <v>108000000</v>
      </c>
      <c r="S61" s="310">
        <f>SUM(S48:S60)</f>
        <v>12000000</v>
      </c>
      <c r="T61" s="309"/>
      <c r="U61" s="309"/>
      <c r="V61" s="348"/>
      <c r="W61" s="348"/>
      <c r="X61" s="348"/>
      <c r="Y61" s="348"/>
      <c r="Z61" s="412"/>
    </row>
    <row r="62" spans="1:26" ht="20.25" customHeight="1">
      <c r="A62" s="832" t="s">
        <v>678</v>
      </c>
      <c r="B62" s="833"/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3"/>
      <c r="Q62" s="833"/>
      <c r="R62" s="833"/>
      <c r="S62" s="833"/>
      <c r="T62" s="833"/>
      <c r="U62" s="833"/>
      <c r="V62" s="833"/>
      <c r="W62" s="833"/>
      <c r="X62" s="834"/>
      <c r="Y62" s="415"/>
      <c r="Z62" s="413"/>
    </row>
    <row r="63" spans="1:26" s="227" customFormat="1" ht="20.25" customHeight="1">
      <c r="A63" s="835" t="s">
        <v>545</v>
      </c>
      <c r="B63" s="836"/>
      <c r="C63" s="836"/>
      <c r="D63" s="836"/>
      <c r="E63" s="836"/>
      <c r="F63" s="307">
        <v>120000000</v>
      </c>
      <c r="G63" s="307"/>
      <c r="H63" s="307">
        <f>F63*90%</f>
        <v>108000000</v>
      </c>
      <c r="I63" s="307">
        <f>F63-H63</f>
        <v>12000000</v>
      </c>
      <c r="J63" s="349"/>
      <c r="K63" s="349"/>
      <c r="L63" s="349"/>
      <c r="M63" s="349"/>
      <c r="N63" s="349"/>
      <c r="O63" s="349"/>
      <c r="P63" s="365"/>
      <c r="Q63" s="365"/>
      <c r="R63" s="365"/>
      <c r="S63" s="365"/>
      <c r="T63" s="349"/>
      <c r="U63" s="349"/>
      <c r="V63" s="349"/>
      <c r="W63" s="349"/>
      <c r="X63" s="399"/>
      <c r="Y63" s="416"/>
      <c r="Z63" s="414"/>
    </row>
    <row r="64" spans="1:26" s="233" customFormat="1" ht="30" customHeight="1">
      <c r="A64" s="281">
        <v>37</v>
      </c>
      <c r="B64" s="282" t="s">
        <v>679</v>
      </c>
      <c r="C64" s="282" t="s">
        <v>679</v>
      </c>
      <c r="D64" s="868" t="s">
        <v>565</v>
      </c>
      <c r="E64" s="312"/>
      <c r="F64" s="313">
        <f>19751348.64*1.2</f>
        <v>23701618.368000001</v>
      </c>
      <c r="G64" s="314"/>
      <c r="H64" s="314">
        <f>F64*90%</f>
        <v>21331456.531200003</v>
      </c>
      <c r="I64" s="314">
        <f>F64*10%</f>
        <v>2370161.8368000002</v>
      </c>
      <c r="J64" s="821">
        <v>44533</v>
      </c>
      <c r="K64" s="797" t="s">
        <v>680</v>
      </c>
      <c r="L64" s="810">
        <v>44546</v>
      </c>
      <c r="M64" s="817">
        <v>64360994.780000001</v>
      </c>
      <c r="N64" s="810" t="s">
        <v>681</v>
      </c>
      <c r="O64" s="804" t="s">
        <v>662</v>
      </c>
      <c r="P64" s="366">
        <f>F64</f>
        <v>23701618.368000001</v>
      </c>
      <c r="Q64" s="380"/>
      <c r="R64" s="366">
        <f>H64</f>
        <v>21331456.531200003</v>
      </c>
      <c r="S64" s="366">
        <f>I64</f>
        <v>2370161.8368000002</v>
      </c>
      <c r="T64" s="381">
        <f>P64*30%</f>
        <v>7110485.5104</v>
      </c>
      <c r="U64" s="782" t="s">
        <v>682</v>
      </c>
      <c r="V64" s="797"/>
      <c r="W64" s="782"/>
      <c r="X64" s="782" t="s">
        <v>683</v>
      </c>
      <c r="Y64" s="398"/>
      <c r="Z64" s="772" t="s">
        <v>684</v>
      </c>
    </row>
    <row r="65" spans="1:28" s="233" customFormat="1">
      <c r="A65" s="281">
        <v>38</v>
      </c>
      <c r="B65" s="282" t="s">
        <v>685</v>
      </c>
      <c r="C65" s="282" t="s">
        <v>685</v>
      </c>
      <c r="D65" s="869"/>
      <c r="E65" s="312"/>
      <c r="F65" s="314">
        <f>12215930.49*1.2</f>
        <v>14659116.588</v>
      </c>
      <c r="G65" s="314"/>
      <c r="H65" s="314">
        <f t="shared" ref="H65:H68" si="13">F65*90%</f>
        <v>13193204.929199999</v>
      </c>
      <c r="I65" s="314">
        <f t="shared" ref="I65:I68" si="14">F65*10%</f>
        <v>1465911.6588000001</v>
      </c>
      <c r="J65" s="822"/>
      <c r="K65" s="798"/>
      <c r="L65" s="811"/>
      <c r="M65" s="818"/>
      <c r="N65" s="811"/>
      <c r="O65" s="805"/>
      <c r="P65" s="366">
        <f t="shared" ref="P65:P68" si="15">F65</f>
        <v>14659116.588</v>
      </c>
      <c r="Q65" s="380"/>
      <c r="R65" s="366">
        <f t="shared" ref="R65:S68" si="16">H65</f>
        <v>13193204.929199999</v>
      </c>
      <c r="S65" s="366">
        <f t="shared" si="16"/>
        <v>1465911.6588000001</v>
      </c>
      <c r="T65" s="381">
        <f t="shared" ref="T65:T68" si="17">P65*30%</f>
        <v>4397734.9764</v>
      </c>
      <c r="U65" s="783"/>
      <c r="V65" s="798"/>
      <c r="W65" s="783"/>
      <c r="X65" s="783"/>
      <c r="Y65" s="398"/>
      <c r="Z65" s="772"/>
    </row>
    <row r="66" spans="1:28" s="233" customFormat="1" ht="36" customHeight="1">
      <c r="A66" s="281">
        <v>39</v>
      </c>
      <c r="B66" s="282" t="s">
        <v>686</v>
      </c>
      <c r="C66" s="282" t="s">
        <v>686</v>
      </c>
      <c r="D66" s="869"/>
      <c r="E66" s="312"/>
      <c r="F66" s="314">
        <f>10219965.66*1.2</f>
        <v>12263958.791999999</v>
      </c>
      <c r="G66" s="314"/>
      <c r="H66" s="314">
        <f t="shared" si="13"/>
        <v>11037562.912799999</v>
      </c>
      <c r="I66" s="314">
        <f t="shared" si="14"/>
        <v>1226395.8792000001</v>
      </c>
      <c r="J66" s="822"/>
      <c r="K66" s="798"/>
      <c r="L66" s="811"/>
      <c r="M66" s="818"/>
      <c r="N66" s="811"/>
      <c r="O66" s="805"/>
      <c r="P66" s="366">
        <f t="shared" si="15"/>
        <v>12263958.791999999</v>
      </c>
      <c r="Q66" s="380"/>
      <c r="R66" s="366">
        <f t="shared" si="16"/>
        <v>11037562.912799999</v>
      </c>
      <c r="S66" s="366">
        <f t="shared" si="16"/>
        <v>1226395.8792000001</v>
      </c>
      <c r="T66" s="381">
        <f t="shared" si="17"/>
        <v>3679187.6375999996</v>
      </c>
      <c r="U66" s="783"/>
      <c r="V66" s="798"/>
      <c r="W66" s="783"/>
      <c r="X66" s="783"/>
      <c r="Y66" s="398"/>
      <c r="Z66" s="772"/>
    </row>
    <row r="67" spans="1:28" s="233" customFormat="1" ht="26.4">
      <c r="A67" s="281">
        <v>40</v>
      </c>
      <c r="B67" s="282" t="s">
        <v>687</v>
      </c>
      <c r="C67" s="282" t="s">
        <v>687</v>
      </c>
      <c r="D67" s="869"/>
      <c r="E67" s="312"/>
      <c r="F67" s="314">
        <f>5104545.82*1.2</f>
        <v>6125454.9840000002</v>
      </c>
      <c r="G67" s="314"/>
      <c r="H67" s="314">
        <f t="shared" si="13"/>
        <v>5512909.4856000002</v>
      </c>
      <c r="I67" s="314">
        <f t="shared" si="14"/>
        <v>612545.49840000004</v>
      </c>
      <c r="J67" s="822"/>
      <c r="K67" s="798"/>
      <c r="L67" s="811"/>
      <c r="M67" s="818"/>
      <c r="N67" s="811"/>
      <c r="O67" s="805"/>
      <c r="P67" s="366">
        <f t="shared" si="15"/>
        <v>6125454.9840000002</v>
      </c>
      <c r="Q67" s="380"/>
      <c r="R67" s="366">
        <f t="shared" si="16"/>
        <v>5512909.4856000002</v>
      </c>
      <c r="S67" s="366">
        <f t="shared" si="16"/>
        <v>612545.49840000004</v>
      </c>
      <c r="T67" s="381">
        <f t="shared" si="17"/>
        <v>1837636.4952</v>
      </c>
      <c r="U67" s="783"/>
      <c r="V67" s="798"/>
      <c r="W67" s="783"/>
      <c r="X67" s="783"/>
      <c r="Y67" s="398"/>
      <c r="Z67" s="772"/>
    </row>
    <row r="68" spans="1:28" s="233" customFormat="1" ht="26.4">
      <c r="A68" s="281">
        <v>41</v>
      </c>
      <c r="B68" s="282" t="s">
        <v>688</v>
      </c>
      <c r="C68" s="282" t="s">
        <v>688</v>
      </c>
      <c r="D68" s="870"/>
      <c r="E68" s="312"/>
      <c r="F68" s="314">
        <f>6342371.71*1.2</f>
        <v>7610846.0519999992</v>
      </c>
      <c r="G68" s="314"/>
      <c r="H68" s="314">
        <f t="shared" si="13"/>
        <v>6849761.4467999991</v>
      </c>
      <c r="I68" s="314">
        <f t="shared" si="14"/>
        <v>761084.60519999999</v>
      </c>
      <c r="J68" s="823"/>
      <c r="K68" s="799"/>
      <c r="L68" s="812"/>
      <c r="M68" s="819"/>
      <c r="N68" s="812"/>
      <c r="O68" s="806"/>
      <c r="P68" s="366">
        <f t="shared" si="15"/>
        <v>7610846.0519999992</v>
      </c>
      <c r="Q68" s="380"/>
      <c r="R68" s="366">
        <f t="shared" si="16"/>
        <v>6849761.4467999991</v>
      </c>
      <c r="S68" s="366">
        <f t="shared" si="16"/>
        <v>761084.60519999999</v>
      </c>
      <c r="T68" s="381">
        <f t="shared" si="17"/>
        <v>2283253.8155999999</v>
      </c>
      <c r="U68" s="784"/>
      <c r="V68" s="799"/>
      <c r="W68" s="784"/>
      <c r="X68" s="784"/>
      <c r="Y68" s="398"/>
      <c r="Z68" s="772"/>
    </row>
    <row r="69" spans="1:28" s="234" customFormat="1">
      <c r="A69" s="856" t="s">
        <v>689</v>
      </c>
      <c r="B69" s="857"/>
      <c r="C69" s="858"/>
      <c r="D69" s="417"/>
      <c r="E69" s="445">
        <f>SUM(E64:E68)</f>
        <v>0</v>
      </c>
      <c r="F69" s="445">
        <f>SUM(F64:F68)</f>
        <v>64360994.783999994</v>
      </c>
      <c r="G69" s="446">
        <f>SUM(G64:G68)</f>
        <v>0</v>
      </c>
      <c r="H69" s="445">
        <f>SUM(H64:H68)</f>
        <v>57924895.305600002</v>
      </c>
      <c r="I69" s="445">
        <f>SUM(I64:I68)</f>
        <v>6436099.4784000004</v>
      </c>
      <c r="J69" s="472"/>
      <c r="K69" s="472"/>
      <c r="L69" s="473"/>
      <c r="M69" s="445">
        <f>M64</f>
        <v>64360994.780000001</v>
      </c>
      <c r="N69" s="496"/>
      <c r="O69" s="473"/>
      <c r="P69" s="497">
        <f>SUM(P64:P68)</f>
        <v>64360994.783999994</v>
      </c>
      <c r="Q69" s="497">
        <f>SUM(Q64:Q68)</f>
        <v>0</v>
      </c>
      <c r="R69" s="497">
        <f>SUM(R64:R68)</f>
        <v>57924895.305600002</v>
      </c>
      <c r="S69" s="497">
        <f>SUM(S64:S68)</f>
        <v>6436099.4784000004</v>
      </c>
      <c r="T69" s="497">
        <f>SUM(T64:T68)</f>
        <v>19308298.435199998</v>
      </c>
      <c r="U69" s="473"/>
      <c r="V69" s="473"/>
      <c r="W69" s="520"/>
      <c r="X69" s="520"/>
      <c r="Y69" s="536"/>
      <c r="Z69" s="537"/>
    </row>
    <row r="70" spans="1:28" s="229" customFormat="1" ht="28.2" customHeight="1">
      <c r="A70" s="859" t="s">
        <v>690</v>
      </c>
      <c r="B70" s="860"/>
      <c r="C70" s="861"/>
      <c r="D70" s="418"/>
      <c r="E70" s="447"/>
      <c r="F70" s="447"/>
      <c r="G70" s="448">
        <f>G69+G61+G45+G35+G27</f>
        <v>0</v>
      </c>
      <c r="H70" s="447"/>
      <c r="I70" s="447"/>
      <c r="J70" s="474"/>
      <c r="K70" s="475"/>
      <c r="L70" s="476"/>
      <c r="M70" s="447">
        <f>M69+M61+M45+M35+M27</f>
        <v>1491154418.4499998</v>
      </c>
      <c r="N70" s="474"/>
      <c r="O70" s="476"/>
      <c r="P70" s="447" t="e">
        <f>P69+P61+P45+P35+P27</f>
        <v>#REF!</v>
      </c>
      <c r="Q70" s="447" t="e">
        <f>Q69+Q61+Q45+Q35+Q27</f>
        <v>#REF!</v>
      </c>
      <c r="R70" s="447" t="e">
        <f>R69+R61+R45+R35+R27</f>
        <v>#REF!</v>
      </c>
      <c r="S70" s="447" t="e">
        <f>S69+S61+S45+S35+S27</f>
        <v>#REF!</v>
      </c>
      <c r="T70" s="447"/>
      <c r="U70" s="521"/>
      <c r="V70" s="521"/>
      <c r="W70" s="521"/>
      <c r="X70" s="521"/>
      <c r="Y70" s="521"/>
      <c r="Z70" s="538"/>
    </row>
    <row r="71" spans="1:28" s="229" customFormat="1">
      <c r="A71" s="419"/>
      <c r="B71" s="420"/>
      <c r="C71" s="421"/>
      <c r="D71" s="421"/>
      <c r="F71" s="421"/>
      <c r="G71" s="449"/>
      <c r="H71" s="450"/>
      <c r="I71" s="477"/>
      <c r="J71" s="478"/>
      <c r="K71" s="479"/>
      <c r="L71" s="420"/>
      <c r="M71" s="450"/>
      <c r="N71" s="478"/>
      <c r="O71" s="420"/>
      <c r="P71" s="420"/>
      <c r="Q71" s="420"/>
      <c r="R71" s="512"/>
      <c r="S71" s="512"/>
      <c r="T71" s="512"/>
      <c r="U71" s="522"/>
      <c r="V71" s="522"/>
      <c r="W71" s="522"/>
      <c r="X71" s="522"/>
      <c r="Y71" s="522"/>
      <c r="Z71" s="405"/>
    </row>
    <row r="72" spans="1:28" s="235" customFormat="1" ht="18">
      <c r="A72" s="862" t="s">
        <v>691</v>
      </c>
      <c r="B72" s="862"/>
      <c r="C72" s="862"/>
      <c r="D72" s="862"/>
      <c r="E72" s="862"/>
      <c r="F72" s="862"/>
      <c r="G72" s="862"/>
      <c r="H72" s="862"/>
      <c r="I72" s="862"/>
      <c r="J72" s="862"/>
      <c r="K72" s="862"/>
      <c r="L72" s="862"/>
      <c r="M72" s="862"/>
      <c r="N72" s="498"/>
      <c r="O72" s="499"/>
      <c r="P72" s="499"/>
      <c r="Q72" s="499"/>
      <c r="R72" s="513"/>
      <c r="S72" s="513"/>
      <c r="T72" s="513"/>
      <c r="U72" s="523"/>
      <c r="V72" s="523"/>
      <c r="W72" s="523"/>
      <c r="X72" s="523"/>
      <c r="Y72" s="523"/>
      <c r="Z72" s="539"/>
    </row>
    <row r="73" spans="1:28" s="227" customFormat="1">
      <c r="A73" s="422"/>
      <c r="B73" s="422"/>
      <c r="C73" s="422"/>
      <c r="D73" s="422"/>
      <c r="E73" s="422"/>
      <c r="F73" s="422" t="s">
        <v>6</v>
      </c>
      <c r="G73" s="422"/>
      <c r="H73" s="422" t="s">
        <v>16</v>
      </c>
      <c r="I73" s="422" t="s">
        <v>17</v>
      </c>
      <c r="J73" s="422"/>
      <c r="K73" s="422"/>
      <c r="L73" s="422"/>
      <c r="M73" s="422"/>
      <c r="N73" s="500"/>
      <c r="O73" s="501"/>
      <c r="P73" s="501"/>
      <c r="Q73" s="501"/>
      <c r="R73" s="514"/>
      <c r="S73" s="514"/>
      <c r="T73" s="514"/>
      <c r="U73" s="524"/>
      <c r="V73" s="524"/>
      <c r="W73" s="524"/>
      <c r="X73" s="524"/>
      <c r="Y73" s="524"/>
      <c r="Z73" s="540"/>
    </row>
    <row r="74" spans="1:28" s="236" customFormat="1">
      <c r="A74" s="423"/>
      <c r="B74" s="423"/>
      <c r="C74" s="423"/>
      <c r="D74" s="423"/>
      <c r="E74" s="423" t="s">
        <v>692</v>
      </c>
      <c r="F74" s="451">
        <v>676896100</v>
      </c>
      <c r="G74" s="451"/>
      <c r="H74" s="451">
        <v>663358200</v>
      </c>
      <c r="I74" s="451">
        <f>F74-H74</f>
        <v>13537900</v>
      </c>
      <c r="J74" s="423"/>
      <c r="K74" s="423"/>
      <c r="L74" s="423"/>
      <c r="M74" s="423"/>
      <c r="N74" s="502"/>
      <c r="O74" s="503"/>
      <c r="P74" s="503"/>
      <c r="Q74" s="503"/>
      <c r="R74" s="515"/>
      <c r="S74" s="515"/>
      <c r="T74" s="515"/>
      <c r="U74" s="525"/>
      <c r="V74" s="525"/>
      <c r="W74" s="525"/>
      <c r="X74" s="525"/>
      <c r="Y74" s="525"/>
      <c r="Z74" s="541"/>
    </row>
    <row r="75" spans="1:28" s="236" customFormat="1">
      <c r="A75" s="423"/>
      <c r="B75" s="423"/>
      <c r="C75" s="423"/>
      <c r="D75" s="423"/>
      <c r="E75" s="423" t="s">
        <v>693</v>
      </c>
      <c r="F75" s="451">
        <f>F74/2</f>
        <v>338448050</v>
      </c>
      <c r="G75" s="451">
        <f t="shared" ref="G75:I75" si="18">G74/2</f>
        <v>0</v>
      </c>
      <c r="H75" s="451">
        <f t="shared" si="18"/>
        <v>331679100</v>
      </c>
      <c r="I75" s="451">
        <f t="shared" si="18"/>
        <v>6768950</v>
      </c>
      <c r="J75" s="423"/>
      <c r="K75" s="423"/>
      <c r="L75" s="423"/>
      <c r="M75" s="423"/>
      <c r="N75" s="502"/>
      <c r="O75" s="503"/>
      <c r="P75" s="503"/>
      <c r="Q75" s="503"/>
      <c r="R75" s="515"/>
      <c r="S75" s="515"/>
      <c r="T75" s="515"/>
      <c r="U75" s="525"/>
      <c r="V75" s="525"/>
      <c r="W75" s="525"/>
      <c r="X75" s="525"/>
      <c r="Y75" s="525"/>
      <c r="Z75" s="541"/>
    </row>
    <row r="76" spans="1:28" s="229" customFormat="1" ht="22.5" customHeight="1">
      <c r="A76" s="846">
        <v>42</v>
      </c>
      <c r="B76" s="852" t="s">
        <v>694</v>
      </c>
      <c r="C76" s="424" t="s">
        <v>695</v>
      </c>
      <c r="D76" s="425"/>
      <c r="E76" s="871">
        <v>2.8</v>
      </c>
      <c r="F76" s="424"/>
      <c r="G76" s="452"/>
      <c r="H76" s="452"/>
      <c r="I76" s="480"/>
      <c r="J76" s="424"/>
      <c r="K76" s="481"/>
      <c r="L76" s="430"/>
      <c r="M76" s="452"/>
      <c r="N76" s="482"/>
      <c r="O76" s="430"/>
      <c r="P76" s="430"/>
      <c r="Q76" s="430"/>
      <c r="R76" s="516"/>
      <c r="S76" s="516"/>
      <c r="T76" s="516"/>
      <c r="U76" s="526"/>
      <c r="V76" s="526"/>
      <c r="W76" s="526"/>
      <c r="X76" s="526"/>
      <c r="Y76" s="526"/>
      <c r="Z76" s="542"/>
      <c r="AA76" s="543"/>
      <c r="AB76" s="543"/>
    </row>
    <row r="77" spans="1:28" s="229" customFormat="1">
      <c r="A77" s="847"/>
      <c r="B77" s="853"/>
      <c r="C77" s="424" t="s">
        <v>696</v>
      </c>
      <c r="D77" s="426"/>
      <c r="E77" s="872"/>
      <c r="F77" s="424"/>
      <c r="G77" s="452"/>
      <c r="H77" s="452"/>
      <c r="I77" s="480"/>
      <c r="J77" s="424"/>
      <c r="K77" s="481"/>
      <c r="L77" s="430"/>
      <c r="M77" s="452"/>
      <c r="N77" s="482"/>
      <c r="O77" s="430"/>
      <c r="P77" s="430"/>
      <c r="Q77" s="430"/>
      <c r="R77" s="516"/>
      <c r="S77" s="516"/>
      <c r="T77" s="516"/>
      <c r="U77" s="526"/>
      <c r="V77" s="526"/>
      <c r="W77" s="526"/>
      <c r="X77" s="526"/>
      <c r="Y77" s="526"/>
      <c r="Z77" s="542"/>
      <c r="AA77" s="543"/>
      <c r="AB77" s="543"/>
    </row>
    <row r="78" spans="1:28" s="229" customFormat="1">
      <c r="A78" s="427">
        <v>43</v>
      </c>
      <c r="B78" s="428" t="s">
        <v>697</v>
      </c>
      <c r="C78" s="424" t="s">
        <v>698</v>
      </c>
      <c r="D78" s="424"/>
      <c r="E78" s="453">
        <v>7.6</v>
      </c>
      <c r="F78" s="454"/>
      <c r="G78" s="454"/>
      <c r="H78" s="454"/>
      <c r="I78" s="454"/>
      <c r="J78" s="424"/>
      <c r="K78" s="481"/>
      <c r="L78" s="430"/>
      <c r="M78" s="452"/>
      <c r="N78" s="482"/>
      <c r="O78" s="430"/>
      <c r="P78" s="430"/>
      <c r="Q78" s="430"/>
      <c r="R78" s="516"/>
      <c r="S78" s="516"/>
      <c r="T78" s="516"/>
      <c r="U78" s="526"/>
      <c r="V78" s="526"/>
      <c r="W78" s="526"/>
      <c r="X78" s="526"/>
      <c r="Y78" s="526"/>
      <c r="Z78" s="542"/>
      <c r="AA78" s="543"/>
      <c r="AB78" s="543"/>
    </row>
    <row r="79" spans="1:28" s="229" customFormat="1">
      <c r="A79" s="846">
        <v>44</v>
      </c>
      <c r="B79" s="852" t="s">
        <v>699</v>
      </c>
      <c r="C79" s="424" t="s">
        <v>700</v>
      </c>
      <c r="D79" s="425"/>
      <c r="E79" s="871">
        <v>6</v>
      </c>
      <c r="F79" s="454"/>
      <c r="G79" s="454"/>
      <c r="H79" s="454"/>
      <c r="I79" s="454"/>
      <c r="J79" s="424"/>
      <c r="K79" s="481"/>
      <c r="L79" s="430"/>
      <c r="M79" s="452"/>
      <c r="N79" s="482"/>
      <c r="O79" s="430"/>
      <c r="P79" s="430"/>
      <c r="Q79" s="430"/>
      <c r="R79" s="516"/>
      <c r="S79" s="516"/>
      <c r="T79" s="516"/>
      <c r="U79" s="526"/>
      <c r="V79" s="526"/>
      <c r="W79" s="526"/>
      <c r="X79" s="526"/>
      <c r="Y79" s="526"/>
      <c r="Z79" s="542"/>
      <c r="AA79" s="543"/>
      <c r="AB79" s="543"/>
    </row>
    <row r="80" spans="1:28" s="229" customFormat="1">
      <c r="A80" s="847"/>
      <c r="B80" s="853"/>
      <c r="C80" s="424" t="s">
        <v>701</v>
      </c>
      <c r="D80" s="426"/>
      <c r="E80" s="872"/>
      <c r="F80" s="454"/>
      <c r="G80" s="454"/>
      <c r="H80" s="454"/>
      <c r="I80" s="454"/>
      <c r="J80" s="424"/>
      <c r="K80" s="481"/>
      <c r="L80" s="430"/>
      <c r="M80" s="452"/>
      <c r="N80" s="482"/>
      <c r="O80" s="430"/>
      <c r="P80" s="430"/>
      <c r="Q80" s="430"/>
      <c r="R80" s="516"/>
      <c r="S80" s="516"/>
      <c r="T80" s="516"/>
      <c r="U80" s="526"/>
      <c r="V80" s="526"/>
      <c r="W80" s="526"/>
      <c r="X80" s="526"/>
      <c r="Y80" s="526"/>
      <c r="Z80" s="542"/>
      <c r="AA80" s="543"/>
      <c r="AB80" s="543"/>
    </row>
    <row r="81" spans="1:28" s="229" customFormat="1" ht="27.6">
      <c r="A81" s="427">
        <v>45</v>
      </c>
      <c r="B81" s="428" t="s">
        <v>702</v>
      </c>
      <c r="C81" s="424" t="s">
        <v>703</v>
      </c>
      <c r="D81" s="424"/>
      <c r="E81" s="453">
        <v>6.2</v>
      </c>
      <c r="F81" s="454"/>
      <c r="G81" s="454"/>
      <c r="H81" s="454"/>
      <c r="I81" s="454"/>
      <c r="J81" s="424"/>
      <c r="K81" s="481"/>
      <c r="L81" s="430"/>
      <c r="M81" s="452"/>
      <c r="N81" s="482"/>
      <c r="O81" s="430"/>
      <c r="P81" s="430"/>
      <c r="Q81" s="430"/>
      <c r="R81" s="516"/>
      <c r="S81" s="516"/>
      <c r="T81" s="516"/>
      <c r="U81" s="526"/>
      <c r="V81" s="526"/>
      <c r="W81" s="526"/>
      <c r="X81" s="526"/>
      <c r="Y81" s="526"/>
      <c r="Z81" s="542"/>
      <c r="AA81" s="543"/>
      <c r="AB81" s="543"/>
    </row>
    <row r="82" spans="1:28" s="229" customFormat="1">
      <c r="A82" s="838" t="s">
        <v>704</v>
      </c>
      <c r="B82" s="839"/>
      <c r="C82" s="429"/>
      <c r="D82" s="429"/>
      <c r="E82" s="455">
        <f>E81+E79+E78+E76</f>
        <v>22.599999999999998</v>
      </c>
      <c r="F82" s="454"/>
      <c r="G82" s="454"/>
      <c r="H82" s="454"/>
      <c r="I82" s="454"/>
      <c r="J82" s="482"/>
      <c r="K82" s="483"/>
      <c r="L82" s="430"/>
      <c r="M82" s="452"/>
      <c r="N82" s="482"/>
      <c r="O82" s="430"/>
      <c r="P82" s="430"/>
      <c r="Q82" s="430"/>
      <c r="R82" s="516"/>
      <c r="S82" s="516"/>
      <c r="T82" s="516"/>
      <c r="U82" s="526"/>
      <c r="V82" s="526"/>
      <c r="W82" s="526"/>
      <c r="X82" s="526"/>
      <c r="Y82" s="526"/>
      <c r="Z82" s="542"/>
      <c r="AA82" s="543"/>
      <c r="AB82" s="543"/>
    </row>
    <row r="83" spans="1:28" s="229" customFormat="1">
      <c r="A83" s="427"/>
      <c r="B83" s="430"/>
      <c r="C83" s="429"/>
      <c r="D83" s="429"/>
      <c r="E83" s="453"/>
      <c r="F83" s="454"/>
      <c r="G83" s="454"/>
      <c r="H83" s="454"/>
      <c r="I83" s="454"/>
      <c r="J83" s="482"/>
      <c r="K83" s="483"/>
      <c r="L83" s="430"/>
      <c r="M83" s="452"/>
      <c r="N83" s="482"/>
      <c r="O83" s="430"/>
      <c r="P83" s="430"/>
      <c r="Q83" s="430"/>
      <c r="R83" s="516"/>
      <c r="S83" s="516"/>
      <c r="T83" s="516"/>
      <c r="U83" s="526"/>
      <c r="V83" s="526"/>
      <c r="W83" s="526"/>
      <c r="X83" s="526"/>
      <c r="Y83" s="526"/>
      <c r="Z83" s="542"/>
      <c r="AA83" s="543"/>
      <c r="AB83" s="543"/>
    </row>
    <row r="84" spans="1:28" s="229" customFormat="1">
      <c r="A84" s="427"/>
      <c r="B84" s="430"/>
      <c r="C84" s="429"/>
      <c r="D84" s="429"/>
      <c r="E84" s="453"/>
      <c r="F84" s="454"/>
      <c r="G84" s="454"/>
      <c r="H84" s="454"/>
      <c r="I84" s="454"/>
      <c r="J84" s="482"/>
      <c r="K84" s="483"/>
      <c r="L84" s="430"/>
      <c r="M84" s="452"/>
      <c r="N84" s="482"/>
      <c r="O84" s="430"/>
      <c r="P84" s="430"/>
      <c r="Q84" s="430"/>
      <c r="R84" s="516"/>
      <c r="S84" s="516"/>
      <c r="T84" s="516"/>
      <c r="U84" s="526"/>
      <c r="V84" s="526"/>
      <c r="W84" s="526"/>
      <c r="X84" s="526"/>
      <c r="Y84" s="526"/>
      <c r="Z84" s="542"/>
      <c r="AA84" s="543"/>
      <c r="AB84" s="543"/>
    </row>
    <row r="85" spans="1:28" s="229" customFormat="1">
      <c r="A85" s="427"/>
      <c r="B85" s="430"/>
      <c r="C85" s="429"/>
      <c r="D85" s="429"/>
      <c r="E85" s="453"/>
      <c r="F85" s="454"/>
      <c r="G85" s="454"/>
      <c r="H85" s="454"/>
      <c r="I85" s="454"/>
      <c r="J85" s="482"/>
      <c r="K85" s="483"/>
      <c r="L85" s="430"/>
      <c r="M85" s="452"/>
      <c r="N85" s="482"/>
      <c r="O85" s="430"/>
      <c r="P85" s="430"/>
      <c r="Q85" s="430"/>
      <c r="R85" s="516"/>
      <c r="S85" s="516"/>
      <c r="T85" s="516"/>
      <c r="U85" s="526"/>
      <c r="V85" s="526"/>
      <c r="W85" s="526"/>
      <c r="X85" s="526"/>
      <c r="Y85" s="526"/>
      <c r="Z85" s="542"/>
      <c r="AA85" s="543"/>
      <c r="AB85" s="543"/>
    </row>
    <row r="86" spans="1:28" s="229" customFormat="1">
      <c r="A86" s="427"/>
      <c r="B86" s="430"/>
      <c r="C86" s="429"/>
      <c r="D86" s="429"/>
      <c r="E86" s="453"/>
      <c r="F86" s="454"/>
      <c r="G86" s="454"/>
      <c r="H86" s="454"/>
      <c r="I86" s="454"/>
      <c r="J86" s="482"/>
      <c r="K86" s="483"/>
      <c r="L86" s="430"/>
      <c r="M86" s="452"/>
      <c r="N86" s="482"/>
      <c r="O86" s="430"/>
      <c r="P86" s="430"/>
      <c r="Q86" s="430"/>
      <c r="R86" s="516"/>
      <c r="S86" s="516"/>
      <c r="T86" s="516"/>
      <c r="U86" s="526"/>
      <c r="V86" s="526"/>
      <c r="W86" s="526"/>
      <c r="X86" s="526"/>
      <c r="Y86" s="526"/>
      <c r="Z86" s="542"/>
      <c r="AA86" s="543"/>
      <c r="AB86" s="543"/>
    </row>
    <row r="87" spans="1:28" s="229" customFormat="1">
      <c r="A87" s="427"/>
      <c r="B87" s="430"/>
      <c r="C87" s="429"/>
      <c r="D87" s="429"/>
      <c r="E87" s="453"/>
      <c r="F87" s="454"/>
      <c r="G87" s="454"/>
      <c r="H87" s="454"/>
      <c r="I87" s="454"/>
      <c r="J87" s="482"/>
      <c r="K87" s="483"/>
      <c r="L87" s="430"/>
      <c r="M87" s="452"/>
      <c r="N87" s="482"/>
      <c r="O87" s="430"/>
      <c r="P87" s="430"/>
      <c r="Q87" s="430"/>
      <c r="R87" s="516"/>
      <c r="S87" s="516"/>
      <c r="T87" s="516"/>
      <c r="U87" s="526"/>
      <c r="V87" s="526"/>
      <c r="W87" s="526"/>
      <c r="X87" s="526"/>
      <c r="Y87" s="526"/>
      <c r="Z87" s="542"/>
      <c r="AA87" s="543"/>
      <c r="AB87" s="543"/>
    </row>
    <row r="88" spans="1:28" s="229" customFormat="1">
      <c r="A88" s="427"/>
      <c r="B88" s="430"/>
      <c r="C88" s="429"/>
      <c r="D88" s="429"/>
      <c r="E88" s="453"/>
      <c r="F88" s="454"/>
      <c r="G88" s="454"/>
      <c r="H88" s="454"/>
      <c r="I88" s="454"/>
      <c r="J88" s="482"/>
      <c r="K88" s="483"/>
      <c r="L88" s="430"/>
      <c r="M88" s="452"/>
      <c r="N88" s="482"/>
      <c r="O88" s="430"/>
      <c r="P88" s="430"/>
      <c r="Q88" s="430"/>
      <c r="R88" s="516"/>
      <c r="S88" s="516"/>
      <c r="T88" s="516"/>
      <c r="U88" s="526"/>
      <c r="V88" s="526"/>
      <c r="W88" s="526"/>
      <c r="X88" s="526"/>
      <c r="Y88" s="526"/>
      <c r="Z88" s="542"/>
      <c r="AA88" s="543"/>
      <c r="AB88" s="543"/>
    </row>
    <row r="89" spans="1:28" s="229" customFormat="1">
      <c r="A89" s="427"/>
      <c r="B89" s="430"/>
      <c r="C89" s="429"/>
      <c r="D89" s="429"/>
      <c r="E89" s="453"/>
      <c r="F89" s="454"/>
      <c r="G89" s="454"/>
      <c r="H89" s="454"/>
      <c r="I89" s="454"/>
      <c r="J89" s="482"/>
      <c r="K89" s="483"/>
      <c r="L89" s="430"/>
      <c r="M89" s="452"/>
      <c r="N89" s="482"/>
      <c r="O89" s="430"/>
      <c r="P89" s="430"/>
      <c r="Q89" s="430"/>
      <c r="R89" s="516"/>
      <c r="S89" s="516"/>
      <c r="T89" s="516"/>
      <c r="U89" s="526"/>
      <c r="V89" s="526"/>
      <c r="W89" s="526"/>
      <c r="X89" s="526"/>
      <c r="Y89" s="526"/>
      <c r="Z89" s="542"/>
      <c r="AA89" s="543"/>
      <c r="AB89" s="543"/>
    </row>
    <row r="90" spans="1:28" s="229" customFormat="1">
      <c r="A90" s="427"/>
      <c r="B90" s="430"/>
      <c r="C90" s="429"/>
      <c r="D90" s="429"/>
      <c r="E90" s="453"/>
      <c r="F90" s="454"/>
      <c r="G90" s="454"/>
      <c r="H90" s="454"/>
      <c r="I90" s="454"/>
      <c r="J90" s="482"/>
      <c r="K90" s="483"/>
      <c r="L90" s="430"/>
      <c r="M90" s="452"/>
      <c r="N90" s="482"/>
      <c r="O90" s="430"/>
      <c r="P90" s="430"/>
      <c r="Q90" s="430"/>
      <c r="R90" s="516"/>
      <c r="S90" s="516"/>
      <c r="T90" s="516"/>
      <c r="U90" s="526"/>
      <c r="V90" s="526"/>
      <c r="W90" s="526"/>
      <c r="X90" s="526"/>
      <c r="Y90" s="526"/>
      <c r="Z90" s="542"/>
      <c r="AA90" s="543"/>
      <c r="AB90" s="543"/>
    </row>
    <row r="91" spans="1:28" s="237" customFormat="1">
      <c r="A91" s="863" t="s">
        <v>705</v>
      </c>
      <c r="B91" s="864"/>
      <c r="C91" s="431"/>
      <c r="D91" s="431"/>
      <c r="E91" s="456"/>
      <c r="F91" s="457"/>
      <c r="G91" s="457"/>
      <c r="H91" s="457"/>
      <c r="I91" s="457"/>
      <c r="J91" s="484"/>
      <c r="K91" s="485"/>
      <c r="L91" s="486"/>
      <c r="M91" s="504"/>
      <c r="N91" s="489"/>
      <c r="O91" s="491"/>
      <c r="P91" s="491"/>
      <c r="Q91" s="491"/>
      <c r="R91" s="516"/>
      <c r="S91" s="516"/>
      <c r="T91" s="516"/>
      <c r="U91" s="527"/>
      <c r="V91" s="527"/>
      <c r="W91" s="527"/>
      <c r="X91" s="527"/>
      <c r="Y91" s="527"/>
      <c r="Z91" s="544"/>
      <c r="AA91" s="545"/>
      <c r="AB91" s="545"/>
    </row>
    <row r="92" spans="1:28" s="238" customFormat="1" ht="26.25" customHeight="1">
      <c r="A92" s="837" t="s">
        <v>706</v>
      </c>
      <c r="B92" s="837"/>
      <c r="C92" s="837"/>
      <c r="D92" s="837"/>
      <c r="E92" s="837"/>
      <c r="F92" s="837"/>
      <c r="G92" s="837"/>
      <c r="H92" s="837"/>
      <c r="I92" s="837"/>
      <c r="J92" s="837"/>
      <c r="K92" s="837"/>
      <c r="L92" s="837"/>
      <c r="M92" s="837"/>
      <c r="N92" s="505"/>
      <c r="O92" s="506"/>
      <c r="P92" s="506"/>
      <c r="Q92" s="506"/>
      <c r="R92" s="517"/>
      <c r="S92" s="517"/>
      <c r="T92" s="517"/>
      <c r="U92" s="528"/>
      <c r="V92" s="529"/>
      <c r="W92" s="529"/>
      <c r="X92" s="529"/>
      <c r="Y92" s="529"/>
      <c r="Z92" s="546"/>
      <c r="AA92" s="547"/>
      <c r="AB92" s="547"/>
    </row>
    <row r="93" spans="1:28" s="237" customFormat="1">
      <c r="A93" s="432" t="s">
        <v>545</v>
      </c>
      <c r="B93" s="433"/>
      <c r="C93" s="434"/>
      <c r="D93" s="434"/>
      <c r="E93" s="458"/>
      <c r="F93" s="459">
        <f>H93</f>
        <v>605633600</v>
      </c>
      <c r="G93" s="459"/>
      <c r="H93" s="459">
        <v>605633600</v>
      </c>
      <c r="I93" s="459"/>
      <c r="J93" s="487"/>
      <c r="K93" s="488"/>
      <c r="L93" s="433"/>
      <c r="M93" s="507"/>
      <c r="N93" s="487"/>
      <c r="O93" s="433"/>
      <c r="P93" s="433"/>
      <c r="Q93" s="433"/>
      <c r="R93" s="518"/>
      <c r="S93" s="518"/>
      <c r="T93" s="518"/>
      <c r="U93" s="530"/>
      <c r="V93" s="531"/>
      <c r="W93" s="532"/>
      <c r="X93" s="532"/>
      <c r="Y93" s="532"/>
      <c r="Z93" s="548"/>
      <c r="AA93" s="545"/>
      <c r="AB93" s="545"/>
    </row>
    <row r="94" spans="1:28" s="229" customFormat="1">
      <c r="A94" s="427">
        <v>46</v>
      </c>
      <c r="B94" s="428" t="s">
        <v>707</v>
      </c>
      <c r="C94" s="429" t="s">
        <v>708</v>
      </c>
      <c r="D94" s="429"/>
      <c r="E94" s="453">
        <v>9</v>
      </c>
      <c r="F94" s="454"/>
      <c r="G94" s="454"/>
      <c r="H94" s="454"/>
      <c r="I94" s="454"/>
      <c r="J94" s="482"/>
      <c r="K94" s="483"/>
      <c r="L94" s="430"/>
      <c r="M94" s="452"/>
      <c r="N94" s="482"/>
      <c r="O94" s="430"/>
      <c r="P94" s="430"/>
      <c r="Q94" s="430"/>
      <c r="R94" s="516"/>
      <c r="S94" s="516"/>
      <c r="T94" s="516"/>
      <c r="U94" s="526"/>
      <c r="V94" s="526"/>
      <c r="W94" s="526"/>
      <c r="X94" s="526"/>
      <c r="Y94" s="526"/>
      <c r="Z94" s="542"/>
      <c r="AA94" s="543"/>
      <c r="AB94" s="543"/>
    </row>
    <row r="95" spans="1:28" s="229" customFormat="1">
      <c r="A95" s="427">
        <v>47</v>
      </c>
      <c r="B95" s="428" t="s">
        <v>709</v>
      </c>
      <c r="C95" s="429" t="s">
        <v>710</v>
      </c>
      <c r="D95" s="429"/>
      <c r="E95" s="453">
        <v>15.901999999999999</v>
      </c>
      <c r="F95" s="454"/>
      <c r="G95" s="454"/>
      <c r="H95" s="454"/>
      <c r="I95" s="454"/>
      <c r="J95" s="482"/>
      <c r="K95" s="483"/>
      <c r="L95" s="430"/>
      <c r="M95" s="452"/>
      <c r="N95" s="482"/>
      <c r="O95" s="430"/>
      <c r="P95" s="430"/>
      <c r="Q95" s="430"/>
      <c r="R95" s="516"/>
      <c r="S95" s="516"/>
      <c r="T95" s="516"/>
      <c r="U95" s="526"/>
      <c r="V95" s="526"/>
      <c r="W95" s="526"/>
      <c r="X95" s="526"/>
      <c r="Y95" s="526"/>
      <c r="Z95" s="542"/>
      <c r="AA95" s="543"/>
      <c r="AB95" s="543"/>
    </row>
    <row r="96" spans="1:28" s="237" customFormat="1">
      <c r="A96" s="838" t="s">
        <v>711</v>
      </c>
      <c r="B96" s="839"/>
      <c r="C96" s="435"/>
      <c r="D96" s="435"/>
      <c r="E96" s="455">
        <f>E95+E94</f>
        <v>24.902000000000001</v>
      </c>
      <c r="F96" s="460"/>
      <c r="G96" s="460"/>
      <c r="H96" s="460"/>
      <c r="I96" s="460"/>
      <c r="J96" s="489"/>
      <c r="K96" s="490"/>
      <c r="L96" s="491"/>
      <c r="M96" s="452"/>
      <c r="N96" s="489"/>
      <c r="O96" s="491"/>
      <c r="P96" s="491"/>
      <c r="Q96" s="491"/>
      <c r="R96" s="516"/>
      <c r="S96" s="516"/>
      <c r="T96" s="516"/>
      <c r="U96" s="527"/>
      <c r="V96" s="527"/>
      <c r="W96" s="527"/>
      <c r="X96" s="527"/>
      <c r="Y96" s="527"/>
      <c r="Z96" s="544"/>
      <c r="AA96" s="545"/>
      <c r="AB96" s="545"/>
    </row>
    <row r="97" spans="1:31" s="229" customFormat="1">
      <c r="A97" s="427"/>
      <c r="B97" s="430"/>
      <c r="C97" s="429"/>
      <c r="D97" s="429"/>
      <c r="E97" s="461"/>
      <c r="F97" s="454"/>
      <c r="G97" s="454"/>
      <c r="H97" s="454"/>
      <c r="I97" s="454"/>
      <c r="J97" s="482"/>
      <c r="K97" s="483"/>
      <c r="L97" s="430"/>
      <c r="M97" s="452"/>
      <c r="N97" s="482"/>
      <c r="O97" s="430"/>
      <c r="P97" s="430"/>
      <c r="Q97" s="430"/>
      <c r="R97" s="516"/>
      <c r="S97" s="516"/>
      <c r="T97" s="516"/>
      <c r="U97" s="526"/>
      <c r="V97" s="526"/>
      <c r="W97" s="526"/>
      <c r="X97" s="526"/>
      <c r="Y97" s="526"/>
      <c r="Z97" s="542"/>
      <c r="AA97" s="543"/>
      <c r="AB97" s="543"/>
    </row>
    <row r="98" spans="1:31" s="229" customFormat="1">
      <c r="A98" s="427"/>
      <c r="B98" s="430"/>
      <c r="C98" s="429"/>
      <c r="D98" s="429"/>
      <c r="E98" s="461"/>
      <c r="F98" s="454"/>
      <c r="G98" s="454"/>
      <c r="H98" s="454"/>
      <c r="I98" s="454"/>
      <c r="J98" s="482"/>
      <c r="K98" s="483"/>
      <c r="L98" s="430"/>
      <c r="M98" s="452"/>
      <c r="N98" s="482"/>
      <c r="O98" s="430"/>
      <c r="P98" s="430"/>
      <c r="Q98" s="430"/>
      <c r="R98" s="516"/>
      <c r="S98" s="516"/>
      <c r="T98" s="516"/>
      <c r="U98" s="526"/>
      <c r="V98" s="526"/>
      <c r="W98" s="526"/>
      <c r="X98" s="526"/>
      <c r="Y98" s="526"/>
      <c r="Z98" s="542"/>
      <c r="AA98" s="543"/>
      <c r="AB98" s="543"/>
    </row>
    <row r="99" spans="1:31" s="229" customFormat="1">
      <c r="A99" s="436"/>
      <c r="B99" s="437"/>
      <c r="C99" s="438"/>
      <c r="D99" s="438"/>
      <c r="J99" s="492"/>
      <c r="K99" s="493"/>
      <c r="L99" s="493"/>
      <c r="M99" s="462"/>
      <c r="N99" s="492"/>
      <c r="O99" s="493"/>
      <c r="P99" s="493"/>
      <c r="Q99" s="493"/>
      <c r="R99" s="519"/>
      <c r="S99" s="519"/>
      <c r="T99" s="519"/>
      <c r="U99" s="493"/>
      <c r="V99" s="493"/>
      <c r="W99" s="533"/>
      <c r="X99" s="533"/>
      <c r="Y99" s="533"/>
      <c r="Z99" s="405"/>
    </row>
    <row r="100" spans="1:31" s="229" customFormat="1">
      <c r="A100" s="436"/>
      <c r="B100" s="437"/>
      <c r="C100" s="438"/>
      <c r="D100" s="438"/>
      <c r="J100" s="492"/>
      <c r="K100" s="493"/>
      <c r="L100" s="493"/>
      <c r="M100" s="462"/>
      <c r="N100" s="492"/>
      <c r="O100" s="493"/>
      <c r="P100" s="493"/>
      <c r="Q100" s="493"/>
      <c r="R100" s="519"/>
      <c r="S100" s="519"/>
      <c r="T100" s="519"/>
      <c r="U100" s="493"/>
      <c r="V100" s="493"/>
      <c r="W100" s="533"/>
      <c r="X100" s="533"/>
      <c r="Y100" s="533"/>
      <c r="Z100" s="405"/>
    </row>
    <row r="101" spans="1:31" s="229" customFormat="1">
      <c r="A101" s="436"/>
      <c r="B101" s="437"/>
      <c r="C101" s="438"/>
      <c r="D101" s="438"/>
      <c r="J101" s="492"/>
      <c r="K101" s="493"/>
      <c r="L101" s="493"/>
      <c r="M101" s="462"/>
      <c r="N101" s="492"/>
      <c r="O101" s="493"/>
      <c r="P101" s="493"/>
      <c r="Q101" s="493"/>
      <c r="R101" s="519"/>
      <c r="S101" s="519"/>
      <c r="T101" s="519"/>
      <c r="U101" s="493"/>
      <c r="V101" s="493"/>
      <c r="W101" s="533"/>
      <c r="X101" s="533"/>
      <c r="Y101" s="533"/>
      <c r="Z101" s="405"/>
    </row>
    <row r="102" spans="1:31" s="229" customFormat="1">
      <c r="A102" s="436"/>
      <c r="B102" s="437"/>
      <c r="C102" s="438"/>
      <c r="D102" s="438"/>
      <c r="J102" s="492"/>
      <c r="K102" s="493"/>
      <c r="L102" s="493"/>
      <c r="M102" s="462"/>
      <c r="N102" s="492"/>
      <c r="O102" s="493"/>
      <c r="P102" s="493"/>
      <c r="Q102" s="493"/>
      <c r="R102" s="519"/>
      <c r="S102" s="519"/>
      <c r="T102" s="519"/>
      <c r="U102" s="493"/>
      <c r="V102" s="493"/>
      <c r="W102" s="533"/>
      <c r="X102" s="533"/>
      <c r="Y102" s="533"/>
      <c r="Z102" s="405"/>
    </row>
    <row r="103" spans="1:31" s="229" customFormat="1">
      <c r="A103" s="436"/>
      <c r="B103" s="437"/>
      <c r="C103" s="438"/>
      <c r="D103" s="438"/>
      <c r="J103" s="492"/>
      <c r="K103" s="493"/>
      <c r="L103" s="493"/>
      <c r="M103" s="462"/>
      <c r="N103" s="492"/>
      <c r="O103" s="493"/>
      <c r="P103" s="493"/>
      <c r="Q103" s="493"/>
      <c r="R103" s="519"/>
      <c r="S103" s="519"/>
      <c r="T103" s="519"/>
      <c r="U103" s="493"/>
      <c r="V103" s="493"/>
      <c r="W103" s="533"/>
      <c r="X103" s="533"/>
      <c r="Y103" s="533"/>
      <c r="Z103" s="405"/>
    </row>
    <row r="104" spans="1:31" s="229" customFormat="1">
      <c r="A104" s="436"/>
      <c r="B104" s="437"/>
      <c r="C104" s="438"/>
      <c r="D104" s="438"/>
      <c r="J104" s="492"/>
      <c r="K104" s="493"/>
      <c r="L104" s="493"/>
      <c r="M104" s="462"/>
      <c r="N104" s="492"/>
      <c r="O104" s="493"/>
      <c r="P104" s="493"/>
      <c r="Q104" s="493"/>
      <c r="R104" s="519"/>
      <c r="S104" s="519"/>
      <c r="T104" s="519"/>
      <c r="U104" s="493"/>
      <c r="V104" s="493"/>
      <c r="W104" s="533"/>
      <c r="X104" s="533"/>
      <c r="Y104" s="533"/>
      <c r="Z104" s="405"/>
    </row>
    <row r="105" spans="1:31" s="229" customFormat="1">
      <c r="A105" s="436"/>
      <c r="B105" s="437"/>
      <c r="C105" s="438"/>
      <c r="D105" s="438"/>
      <c r="E105" s="438"/>
      <c r="F105" s="462"/>
      <c r="G105" s="449"/>
      <c r="H105" s="462"/>
      <c r="I105" s="494"/>
      <c r="J105" s="492"/>
      <c r="K105" s="493"/>
      <c r="L105" s="493"/>
      <c r="M105" s="462"/>
      <c r="N105" s="492"/>
      <c r="O105" s="493"/>
      <c r="P105" s="493"/>
      <c r="Q105" s="493"/>
      <c r="R105" s="519"/>
      <c r="S105" s="519"/>
      <c r="T105" s="519"/>
      <c r="U105" s="493"/>
      <c r="V105" s="493"/>
      <c r="W105" s="533"/>
      <c r="X105" s="533"/>
      <c r="Y105" s="533"/>
      <c r="Z105" s="405"/>
      <c r="AB105" s="549" t="s">
        <v>712</v>
      </c>
      <c r="AC105" s="449"/>
      <c r="AD105" s="450" t="s">
        <v>713</v>
      </c>
      <c r="AE105" s="552"/>
    </row>
    <row r="106" spans="1:31">
      <c r="A106" s="439"/>
      <c r="B106" s="440"/>
      <c r="C106" s="440"/>
      <c r="D106" s="440"/>
      <c r="E106" s="440"/>
      <c r="F106" s="463"/>
      <c r="G106" s="464"/>
      <c r="H106" s="463"/>
      <c r="I106" s="463"/>
      <c r="J106" s="463"/>
      <c r="K106" s="463"/>
      <c r="L106" s="463"/>
      <c r="M106" s="463"/>
      <c r="N106" s="463"/>
      <c r="O106" s="508"/>
      <c r="P106" s="508"/>
      <c r="Q106" s="508"/>
      <c r="R106" s="508"/>
      <c r="S106" s="508"/>
      <c r="T106" s="508"/>
      <c r="U106" s="508"/>
      <c r="V106" s="508"/>
      <c r="W106" s="534"/>
      <c r="X106" s="534"/>
      <c r="Y106" s="534"/>
      <c r="Z106" s="413"/>
      <c r="AA106" s="549"/>
      <c r="AB106" s="450">
        <v>31791811.199999999</v>
      </c>
      <c r="AC106" s="449"/>
      <c r="AD106" s="450">
        <v>5068692</v>
      </c>
      <c r="AE106" s="552"/>
    </row>
    <row r="107" spans="1:31">
      <c r="A107" s="441"/>
      <c r="B107" s="442"/>
      <c r="C107" s="442"/>
      <c r="D107" s="442"/>
      <c r="E107" s="442"/>
      <c r="F107" s="465"/>
      <c r="G107" s="466"/>
      <c r="H107" s="465"/>
      <c r="I107" s="465"/>
      <c r="J107" s="465"/>
      <c r="K107" s="465"/>
      <c r="L107" s="465"/>
      <c r="M107" s="465"/>
      <c r="N107" s="465"/>
      <c r="O107" s="509"/>
      <c r="P107" s="509"/>
      <c r="Q107" s="509"/>
      <c r="R107" s="509"/>
      <c r="S107" s="509"/>
      <c r="T107" s="509"/>
      <c r="U107" s="509"/>
      <c r="V107" s="509"/>
      <c r="W107" s="535"/>
      <c r="X107" s="535"/>
      <c r="Y107" s="535"/>
      <c r="Z107" s="413"/>
      <c r="AA107" s="549"/>
      <c r="AB107" s="450">
        <v>20974574.399999999</v>
      </c>
      <c r="AC107" s="449"/>
      <c r="AD107" s="450">
        <v>13318866</v>
      </c>
      <c r="AE107" s="552"/>
    </row>
    <row r="108" spans="1:31">
      <c r="A108" s="441"/>
      <c r="B108" s="442"/>
      <c r="C108" s="442"/>
      <c r="D108" s="442"/>
      <c r="E108" s="442"/>
      <c r="F108" s="465"/>
      <c r="G108" s="466"/>
      <c r="H108" s="465"/>
      <c r="I108" s="465"/>
      <c r="J108" s="465"/>
      <c r="K108" s="465"/>
      <c r="L108" s="465"/>
      <c r="M108" s="465"/>
      <c r="N108" s="465"/>
      <c r="O108" s="509"/>
      <c r="P108" s="509"/>
      <c r="Q108" s="509"/>
      <c r="R108" s="509"/>
      <c r="S108" s="509"/>
      <c r="T108" s="509"/>
      <c r="U108" s="509"/>
      <c r="V108" s="509"/>
      <c r="W108" s="535"/>
      <c r="X108" s="535"/>
      <c r="Y108" s="535"/>
      <c r="Z108" s="550"/>
      <c r="AA108" s="549"/>
      <c r="AB108" s="450">
        <v>15594660</v>
      </c>
      <c r="AC108" s="449"/>
      <c r="AD108" s="450">
        <v>4456519.2</v>
      </c>
      <c r="AE108" s="552"/>
    </row>
    <row r="109" spans="1:31">
      <c r="A109" s="441"/>
      <c r="B109" s="442"/>
      <c r="C109" s="442"/>
      <c r="D109" s="442"/>
      <c r="E109" s="442"/>
      <c r="F109" s="465"/>
      <c r="G109" s="466"/>
      <c r="H109" s="465"/>
      <c r="I109" s="465"/>
      <c r="J109" s="465"/>
      <c r="K109" s="465"/>
      <c r="L109" s="465"/>
      <c r="M109" s="465"/>
      <c r="N109" s="465"/>
      <c r="O109" s="509"/>
      <c r="P109" s="509"/>
      <c r="Q109" s="509"/>
      <c r="R109" s="509"/>
      <c r="S109" s="509"/>
      <c r="T109" s="509"/>
      <c r="U109" s="509"/>
      <c r="V109" s="509"/>
      <c r="W109" s="535"/>
      <c r="X109" s="535"/>
      <c r="Y109" s="535"/>
      <c r="Z109" s="551"/>
      <c r="AA109" s="421"/>
      <c r="AB109" s="450">
        <v>5537668.7999999998</v>
      </c>
      <c r="AC109" s="449"/>
      <c r="AD109" s="450">
        <v>9425545.1999999993</v>
      </c>
      <c r="AE109" s="477"/>
    </row>
    <row r="110" spans="1:31">
      <c r="A110" s="441"/>
      <c r="B110" s="442"/>
      <c r="C110" s="442"/>
      <c r="D110" s="442"/>
      <c r="E110" s="442"/>
      <c r="F110" s="465"/>
      <c r="G110" s="466"/>
      <c r="H110" s="465"/>
      <c r="I110" s="465"/>
      <c r="J110" s="465"/>
      <c r="K110" s="465"/>
      <c r="L110" s="465"/>
      <c r="M110" s="465"/>
      <c r="N110" s="465"/>
      <c r="O110" s="509"/>
      <c r="P110" s="509"/>
      <c r="Q110" s="509"/>
      <c r="R110" s="509"/>
      <c r="S110" s="509"/>
      <c r="T110" s="509"/>
      <c r="U110" s="509"/>
      <c r="V110" s="509"/>
      <c r="W110" s="535"/>
      <c r="X110" s="535"/>
      <c r="Y110" s="535"/>
      <c r="Z110" s="551"/>
      <c r="AA110" s="421"/>
      <c r="AB110" s="450">
        <v>8524945.1999999993</v>
      </c>
      <c r="AC110" s="449"/>
      <c r="AD110" s="450">
        <v>33011223.600000001</v>
      </c>
      <c r="AE110" s="477"/>
    </row>
    <row r="111" spans="1:31">
      <c r="B111" s="443"/>
      <c r="C111" s="443"/>
      <c r="D111" s="443"/>
      <c r="E111" s="443"/>
      <c r="F111" s="467"/>
      <c r="G111" s="468"/>
      <c r="H111" s="467"/>
      <c r="I111" s="467"/>
      <c r="J111" s="467"/>
      <c r="K111" s="467"/>
      <c r="L111" s="467"/>
      <c r="M111" s="467"/>
      <c r="N111" s="467"/>
      <c r="O111" s="510"/>
      <c r="P111" s="510"/>
      <c r="Q111" s="510"/>
      <c r="R111" s="510"/>
      <c r="S111" s="510"/>
      <c r="T111" s="510"/>
      <c r="U111" s="510"/>
      <c r="V111" s="510"/>
      <c r="W111" s="511"/>
      <c r="X111" s="511"/>
      <c r="Y111" s="511"/>
      <c r="Z111" s="413"/>
      <c r="AA111" s="421"/>
      <c r="AB111" s="450">
        <v>11601002.4</v>
      </c>
      <c r="AC111" s="449"/>
      <c r="AD111" s="450"/>
      <c r="AE111" s="477"/>
    </row>
    <row r="112" spans="1:31">
      <c r="B112" s="443"/>
      <c r="C112" s="443"/>
      <c r="D112" s="443"/>
      <c r="E112" s="443"/>
      <c r="F112" s="467"/>
      <c r="G112" s="468"/>
      <c r="H112" s="467"/>
      <c r="I112" s="467"/>
      <c r="J112" s="467"/>
      <c r="K112" s="467"/>
      <c r="L112" s="467"/>
      <c r="M112" s="467"/>
      <c r="N112" s="467"/>
      <c r="O112" s="510"/>
      <c r="P112" s="510"/>
      <c r="Q112" s="510"/>
      <c r="R112" s="510"/>
      <c r="S112" s="510"/>
      <c r="T112" s="510"/>
      <c r="U112" s="510"/>
      <c r="V112" s="510"/>
      <c r="W112" s="511"/>
      <c r="X112" s="511"/>
      <c r="Y112" s="511"/>
      <c r="Z112" s="413"/>
      <c r="AA112" s="421"/>
      <c r="AB112" s="450">
        <v>5794184.4000000004</v>
      </c>
      <c r="AC112" s="449"/>
      <c r="AD112" s="450"/>
      <c r="AE112" s="477"/>
    </row>
    <row r="113" spans="2:31">
      <c r="B113" s="443"/>
      <c r="C113" s="443"/>
      <c r="D113" s="443"/>
      <c r="E113" s="443"/>
      <c r="F113" s="467"/>
      <c r="G113" s="468"/>
      <c r="H113" s="467"/>
      <c r="I113" s="467"/>
      <c r="J113" s="467"/>
      <c r="K113" s="467"/>
      <c r="L113" s="467"/>
      <c r="M113" s="467"/>
      <c r="N113" s="467"/>
      <c r="O113" s="510"/>
      <c r="P113" s="510"/>
      <c r="Q113" s="510"/>
      <c r="R113" s="510"/>
      <c r="S113" s="510"/>
      <c r="T113" s="510"/>
      <c r="U113" s="510"/>
      <c r="V113" s="510"/>
      <c r="W113" s="511"/>
      <c r="X113" s="511"/>
      <c r="Y113" s="511"/>
      <c r="Z113" s="413"/>
      <c r="AA113" s="421"/>
      <c r="AB113" s="450">
        <v>35802652.799999997</v>
      </c>
      <c r="AC113" s="449"/>
      <c r="AD113" s="450"/>
      <c r="AE113" s="477"/>
    </row>
    <row r="114" spans="2:31">
      <c r="B114" s="443"/>
      <c r="C114" s="443"/>
      <c r="D114" s="443"/>
      <c r="E114" s="443"/>
      <c r="F114" s="469"/>
      <c r="G114" s="470"/>
      <c r="H114" s="469"/>
      <c r="I114" s="469"/>
      <c r="J114" s="495"/>
      <c r="K114" s="495"/>
      <c r="L114" s="495"/>
      <c r="M114" s="495"/>
      <c r="N114" s="469"/>
      <c r="O114" s="510"/>
      <c r="P114" s="510"/>
      <c r="Q114" s="510"/>
      <c r="R114" s="510"/>
      <c r="S114" s="510"/>
      <c r="T114" s="510"/>
      <c r="U114" s="510"/>
      <c r="V114" s="510"/>
      <c r="W114" s="511"/>
      <c r="X114" s="511"/>
      <c r="Y114" s="511"/>
      <c r="Z114" s="413"/>
      <c r="AA114" s="421"/>
      <c r="AB114" s="450">
        <v>62048652</v>
      </c>
      <c r="AC114" s="449"/>
      <c r="AD114" s="450"/>
      <c r="AE114" s="477"/>
    </row>
    <row r="115" spans="2:31">
      <c r="B115" s="443"/>
      <c r="C115" s="443"/>
      <c r="D115" s="443"/>
      <c r="E115" s="443"/>
      <c r="F115" s="469"/>
      <c r="G115" s="470"/>
      <c r="H115" s="469"/>
      <c r="I115" s="469"/>
      <c r="J115" s="469"/>
      <c r="K115" s="469"/>
      <c r="L115" s="469"/>
      <c r="M115" s="469"/>
      <c r="N115" s="469"/>
      <c r="O115" s="510"/>
      <c r="P115" s="510"/>
      <c r="Q115" s="510"/>
      <c r="R115" s="510"/>
      <c r="S115" s="510"/>
      <c r="T115" s="510"/>
      <c r="U115" s="510"/>
      <c r="V115" s="510"/>
      <c r="W115" s="511"/>
      <c r="X115" s="511"/>
      <c r="Y115" s="511"/>
      <c r="Z115" s="413"/>
      <c r="AA115" s="438"/>
      <c r="AB115" s="462"/>
      <c r="AC115" s="449"/>
      <c r="AD115" s="462"/>
      <c r="AE115" s="553"/>
    </row>
    <row r="116" spans="2:31">
      <c r="B116" s="443"/>
      <c r="C116" s="443"/>
      <c r="D116" s="443"/>
      <c r="E116" s="443"/>
      <c r="F116" s="469"/>
      <c r="G116" s="470"/>
      <c r="H116" s="469"/>
      <c r="I116" s="469"/>
      <c r="J116" s="469"/>
      <c r="K116" s="469"/>
      <c r="L116" s="469"/>
      <c r="M116" s="469"/>
      <c r="N116" s="495"/>
      <c r="O116" s="510"/>
      <c r="P116" s="510"/>
      <c r="Q116" s="510"/>
      <c r="R116" s="510"/>
      <c r="S116" s="510"/>
      <c r="T116" s="510"/>
      <c r="U116" s="510"/>
      <c r="V116" s="510"/>
      <c r="W116" s="511"/>
      <c r="X116" s="511"/>
      <c r="Y116" s="511"/>
      <c r="Z116" s="413"/>
      <c r="AA116" s="438"/>
      <c r="AB116" s="462">
        <f>SUM(AB106:AB114)</f>
        <v>197670151.19999999</v>
      </c>
      <c r="AC116" s="449"/>
      <c r="AD116" s="462">
        <f>SUM(AD106:AD110)</f>
        <v>65280846</v>
      </c>
      <c r="AE116" s="553"/>
    </row>
    <row r="117" spans="2:31">
      <c r="B117" s="443"/>
      <c r="C117" s="443"/>
      <c r="D117" s="443"/>
      <c r="E117" s="443"/>
      <c r="F117" s="840"/>
      <c r="G117" s="840"/>
      <c r="H117" s="840"/>
      <c r="I117" s="840"/>
      <c r="J117" s="840"/>
      <c r="K117" s="840"/>
      <c r="L117" s="840"/>
      <c r="M117" s="840"/>
      <c r="N117" s="840"/>
      <c r="O117" s="510"/>
      <c r="P117" s="510"/>
      <c r="Q117" s="510"/>
      <c r="R117" s="510"/>
      <c r="S117" s="510"/>
      <c r="T117" s="510"/>
      <c r="U117" s="510"/>
      <c r="V117" s="510"/>
      <c r="W117" s="511"/>
      <c r="X117" s="511"/>
      <c r="Y117" s="511"/>
      <c r="Z117" s="413"/>
      <c r="AA117" s="438"/>
      <c r="AB117" s="462"/>
      <c r="AC117" s="449"/>
      <c r="AD117" s="462"/>
      <c r="AE117" s="494"/>
    </row>
    <row r="118" spans="2:31">
      <c r="B118" s="443"/>
      <c r="C118" s="444"/>
      <c r="D118" s="444"/>
      <c r="E118" s="444"/>
      <c r="F118" s="469"/>
      <c r="G118" s="470"/>
      <c r="H118" s="469"/>
      <c r="I118" s="469"/>
      <c r="J118" s="469"/>
      <c r="K118" s="469"/>
      <c r="L118" s="469"/>
      <c r="M118" s="469"/>
      <c r="N118" s="469"/>
      <c r="O118" s="510"/>
      <c r="P118" s="510"/>
      <c r="Q118" s="510"/>
      <c r="R118" s="510"/>
      <c r="S118" s="510"/>
      <c r="T118" s="510"/>
      <c r="U118" s="510"/>
      <c r="V118" s="510"/>
      <c r="W118" s="511"/>
      <c r="X118" s="511"/>
      <c r="Y118" s="511"/>
      <c r="Z118" s="413"/>
      <c r="AA118" s="438"/>
      <c r="AB118" s="462"/>
      <c r="AC118" s="449"/>
      <c r="AD118" s="462"/>
      <c r="AE118" s="494"/>
    </row>
    <row r="119" spans="2:31">
      <c r="B119" s="443"/>
      <c r="C119" s="444"/>
      <c r="D119" s="444"/>
      <c r="E119" s="444"/>
      <c r="F119" s="469"/>
      <c r="G119" s="470"/>
      <c r="H119" s="469"/>
      <c r="I119" s="469"/>
      <c r="J119" s="469"/>
      <c r="K119" s="469"/>
      <c r="L119" s="469"/>
      <c r="M119" s="469"/>
      <c r="N119" s="469"/>
      <c r="O119" s="510"/>
      <c r="P119" s="510"/>
      <c r="Q119" s="510"/>
      <c r="R119" s="510"/>
      <c r="S119" s="510"/>
      <c r="T119" s="510"/>
      <c r="U119" s="510"/>
      <c r="V119" s="510"/>
      <c r="W119" s="511"/>
      <c r="X119" s="511"/>
      <c r="Y119" s="511"/>
      <c r="Z119" s="413"/>
      <c r="AA119" s="438"/>
      <c r="AB119" s="462"/>
      <c r="AC119" s="449"/>
      <c r="AD119" s="462"/>
      <c r="AE119" s="494"/>
    </row>
    <row r="120" spans="2:31">
      <c r="B120" s="443"/>
      <c r="C120" s="444"/>
      <c r="D120" s="444"/>
      <c r="E120" s="444"/>
      <c r="F120" s="469"/>
      <c r="G120" s="470"/>
      <c r="H120" s="469"/>
      <c r="I120" s="469"/>
      <c r="J120" s="469"/>
      <c r="K120" s="469"/>
      <c r="L120" s="469"/>
      <c r="M120" s="469"/>
      <c r="N120" s="469"/>
      <c r="O120" s="510"/>
      <c r="P120" s="510"/>
      <c r="Q120" s="510"/>
      <c r="R120" s="510"/>
      <c r="S120" s="510"/>
      <c r="T120" s="510"/>
      <c r="U120" s="510"/>
      <c r="V120" s="510"/>
      <c r="W120" s="511"/>
      <c r="X120" s="511"/>
      <c r="Y120" s="511"/>
      <c r="Z120" s="413"/>
      <c r="AA120" s="438"/>
      <c r="AB120" s="462"/>
      <c r="AC120" s="449"/>
      <c r="AD120" s="462"/>
      <c r="AE120" s="494"/>
    </row>
    <row r="121" spans="2:31">
      <c r="B121" s="443"/>
      <c r="C121" s="444"/>
      <c r="D121" s="444"/>
      <c r="E121" s="444"/>
      <c r="F121" s="469"/>
      <c r="G121" s="470"/>
      <c r="H121" s="469"/>
      <c r="I121" s="469"/>
      <c r="J121" s="469"/>
      <c r="K121" s="469"/>
      <c r="L121" s="469"/>
      <c r="M121" s="469"/>
      <c r="N121" s="469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413"/>
      <c r="AA121" s="438"/>
      <c r="AB121" s="462"/>
      <c r="AC121" s="449"/>
      <c r="AD121" s="462"/>
      <c r="AE121" s="494"/>
    </row>
    <row r="122" spans="2:31">
      <c r="B122" s="443"/>
      <c r="C122" s="443"/>
      <c r="D122" s="443"/>
      <c r="E122" s="443"/>
      <c r="F122" s="443"/>
      <c r="G122" s="471"/>
      <c r="H122" s="443"/>
      <c r="I122" s="443"/>
      <c r="J122" s="443"/>
      <c r="K122" s="443"/>
      <c r="L122" s="443"/>
      <c r="M122" s="443"/>
      <c r="N122" s="443"/>
      <c r="O122" s="511"/>
      <c r="P122" s="511"/>
      <c r="Q122" s="511"/>
      <c r="R122" s="511"/>
      <c r="S122" s="511"/>
      <c r="T122" s="511"/>
      <c r="U122" s="511"/>
      <c r="V122" s="511"/>
      <c r="W122" s="510"/>
      <c r="X122" s="510"/>
      <c r="Y122" s="510"/>
      <c r="Z122" s="413"/>
      <c r="AA122" s="438"/>
      <c r="AB122" s="462"/>
      <c r="AC122" s="449"/>
      <c r="AD122" s="462"/>
      <c r="AE122" s="494"/>
    </row>
    <row r="123" spans="2:31">
      <c r="B123" s="443"/>
      <c r="C123" s="443"/>
      <c r="D123" s="443"/>
      <c r="E123" s="443"/>
      <c r="F123" s="443"/>
      <c r="G123" s="471"/>
      <c r="H123" s="443"/>
      <c r="I123" s="443"/>
      <c r="J123" s="443"/>
      <c r="K123" s="443"/>
      <c r="L123" s="443"/>
      <c r="M123" s="443"/>
      <c r="N123" s="443"/>
      <c r="O123" s="511"/>
      <c r="P123" s="511"/>
      <c r="Q123" s="511"/>
      <c r="R123" s="511"/>
      <c r="S123" s="511"/>
      <c r="T123" s="511"/>
      <c r="U123" s="511"/>
      <c r="V123" s="511"/>
      <c r="W123" s="510"/>
      <c r="X123" s="510"/>
      <c r="Y123" s="510"/>
      <c r="Z123" s="413"/>
    </row>
    <row r="124" spans="2:31">
      <c r="B124" s="443"/>
      <c r="C124" s="443"/>
      <c r="D124" s="443"/>
      <c r="E124" s="443"/>
      <c r="F124" s="443"/>
      <c r="G124" s="471"/>
      <c r="H124" s="443"/>
      <c r="I124" s="443"/>
      <c r="J124" s="443"/>
      <c r="K124" s="443"/>
      <c r="L124" s="443"/>
      <c r="M124" s="443"/>
      <c r="N124" s="443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413"/>
    </row>
    <row r="125" spans="2:31">
      <c r="B125" s="443"/>
      <c r="C125" s="443"/>
      <c r="D125" s="443"/>
      <c r="E125" s="443"/>
      <c r="F125" s="443"/>
      <c r="G125" s="471"/>
      <c r="H125" s="443"/>
      <c r="I125" s="443"/>
      <c r="J125" s="467"/>
      <c r="K125" s="467"/>
      <c r="L125" s="467"/>
      <c r="M125" s="443"/>
      <c r="N125" s="443"/>
      <c r="O125" s="511"/>
      <c r="P125" s="511"/>
      <c r="Q125" s="511"/>
      <c r="R125" s="511"/>
      <c r="S125" s="511"/>
      <c r="T125" s="511"/>
      <c r="U125" s="511"/>
      <c r="V125" s="511"/>
      <c r="W125" s="510"/>
      <c r="X125" s="510"/>
      <c r="Y125" s="510"/>
      <c r="Z125" s="413"/>
    </row>
    <row r="126" spans="2:31">
      <c r="B126" s="443"/>
      <c r="C126" s="443"/>
      <c r="D126" s="443"/>
      <c r="E126" s="443"/>
      <c r="F126" s="443"/>
      <c r="G126" s="471"/>
      <c r="H126" s="443"/>
      <c r="I126" s="443"/>
      <c r="J126" s="443"/>
      <c r="K126" s="443"/>
      <c r="L126" s="467"/>
      <c r="M126" s="443"/>
      <c r="N126" s="443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413"/>
    </row>
    <row r="127" spans="2:31">
      <c r="B127" s="443"/>
      <c r="C127" s="443"/>
      <c r="D127" s="443"/>
      <c r="E127" s="443"/>
      <c r="F127" s="443"/>
      <c r="G127" s="471"/>
      <c r="H127" s="443"/>
      <c r="I127" s="443"/>
      <c r="J127" s="443"/>
      <c r="K127" s="443"/>
      <c r="L127" s="443"/>
      <c r="M127" s="443"/>
      <c r="N127" s="443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413"/>
    </row>
    <row r="128" spans="2:31">
      <c r="B128" s="443"/>
      <c r="C128" s="443"/>
      <c r="D128" s="443"/>
      <c r="E128" s="443"/>
      <c r="F128" s="443"/>
      <c r="G128" s="471"/>
      <c r="H128" s="443"/>
      <c r="I128" s="443"/>
      <c r="J128" s="443"/>
      <c r="K128" s="443"/>
      <c r="L128" s="443"/>
      <c r="M128" s="443"/>
      <c r="N128" s="443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413"/>
    </row>
    <row r="129" spans="2:26">
      <c r="B129" s="443"/>
      <c r="C129" s="443"/>
      <c r="D129" s="443"/>
      <c r="E129" s="443"/>
      <c r="F129" s="443"/>
      <c r="G129" s="471"/>
      <c r="H129" s="443"/>
      <c r="I129" s="443"/>
      <c r="J129" s="443"/>
      <c r="K129" s="443"/>
      <c r="L129" s="443"/>
      <c r="M129" s="443"/>
      <c r="N129" s="443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413"/>
    </row>
    <row r="130" spans="2:26">
      <c r="B130" s="443"/>
      <c r="C130" s="443"/>
      <c r="D130" s="443"/>
      <c r="E130" s="443"/>
      <c r="F130" s="443"/>
      <c r="G130" s="471"/>
      <c r="H130" s="443"/>
      <c r="I130" s="443"/>
      <c r="J130" s="443"/>
      <c r="K130" s="443"/>
      <c r="L130" s="443"/>
      <c r="M130" s="443"/>
      <c r="N130" s="443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413"/>
    </row>
    <row r="131" spans="2:26">
      <c r="B131" s="443"/>
      <c r="C131" s="443"/>
      <c r="D131" s="443"/>
      <c r="E131" s="443"/>
      <c r="F131" s="443"/>
      <c r="G131" s="471"/>
      <c r="H131" s="443"/>
      <c r="I131" s="443"/>
      <c r="J131" s="443"/>
      <c r="K131" s="443"/>
      <c r="L131" s="443"/>
      <c r="M131" s="443"/>
      <c r="N131" s="443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413"/>
    </row>
    <row r="132" spans="2:26">
      <c r="B132" s="443"/>
      <c r="C132" s="443"/>
      <c r="D132" s="443"/>
      <c r="E132" s="443"/>
      <c r="F132" s="443"/>
      <c r="G132" s="471"/>
      <c r="H132" s="443"/>
      <c r="I132" s="443"/>
      <c r="J132" s="443"/>
      <c r="K132" s="443"/>
      <c r="L132" s="443"/>
      <c r="M132" s="443"/>
      <c r="N132" s="443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413"/>
    </row>
    <row r="133" spans="2:26">
      <c r="B133" s="443"/>
      <c r="C133" s="443"/>
      <c r="D133" s="443"/>
      <c r="E133" s="443"/>
      <c r="F133" s="443"/>
      <c r="G133" s="471"/>
      <c r="H133" s="443"/>
      <c r="I133" s="443"/>
      <c r="J133" s="443"/>
      <c r="K133" s="443"/>
      <c r="L133" s="443"/>
      <c r="M133" s="443"/>
      <c r="N133" s="443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413"/>
    </row>
    <row r="134" spans="2:26">
      <c r="B134" s="443"/>
      <c r="C134" s="443"/>
      <c r="D134" s="443"/>
      <c r="E134" s="443"/>
      <c r="F134" s="443"/>
      <c r="G134" s="471"/>
      <c r="H134" s="443"/>
      <c r="I134" s="443"/>
      <c r="J134" s="443"/>
      <c r="K134" s="443"/>
      <c r="L134" s="443"/>
      <c r="M134" s="443"/>
      <c r="N134" s="443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413"/>
    </row>
    <row r="135" spans="2:26">
      <c r="B135" s="443"/>
      <c r="C135" s="443"/>
      <c r="D135" s="443"/>
      <c r="E135" s="443"/>
      <c r="F135" s="443"/>
      <c r="G135" s="471"/>
      <c r="H135" s="443"/>
      <c r="I135" s="443"/>
      <c r="J135" s="443"/>
      <c r="K135" s="443"/>
      <c r="L135" s="443"/>
      <c r="M135" s="443"/>
      <c r="N135" s="443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413"/>
    </row>
  </sheetData>
  <mergeCells count="161">
    <mergeCell ref="S1:X1"/>
    <mergeCell ref="F2:I2"/>
    <mergeCell ref="P2:S2"/>
    <mergeCell ref="A5:X5"/>
    <mergeCell ref="A27:C27"/>
    <mergeCell ref="A28:X28"/>
    <mergeCell ref="A35:C35"/>
    <mergeCell ref="A36:X36"/>
    <mergeCell ref="A45:C45"/>
    <mergeCell ref="E2:E3"/>
    <mergeCell ref="E7:E8"/>
    <mergeCell ref="E14:E17"/>
    <mergeCell ref="E20:E23"/>
    <mergeCell ref="F7:F8"/>
    <mergeCell ref="F14:F17"/>
    <mergeCell ref="F20:F23"/>
    <mergeCell ref="G20:G23"/>
    <mergeCell ref="H7:H8"/>
    <mergeCell ref="H14:H17"/>
    <mergeCell ref="H20:H23"/>
    <mergeCell ref="I7:I8"/>
    <mergeCell ref="I14:I17"/>
    <mergeCell ref="I20:I23"/>
    <mergeCell ref="J2:J3"/>
    <mergeCell ref="A69:C69"/>
    <mergeCell ref="A70:C70"/>
    <mergeCell ref="A72:M72"/>
    <mergeCell ref="A82:B82"/>
    <mergeCell ref="A91:B91"/>
    <mergeCell ref="D48:D60"/>
    <mergeCell ref="D64:D68"/>
    <mergeCell ref="E76:E77"/>
    <mergeCell ref="E79:E80"/>
    <mergeCell ref="A92:M92"/>
    <mergeCell ref="A96:B96"/>
    <mergeCell ref="F117:N117"/>
    <mergeCell ref="A2:A3"/>
    <mergeCell ref="A7:A8"/>
    <mergeCell ref="A12:A13"/>
    <mergeCell ref="A14:A18"/>
    <mergeCell ref="A20:A23"/>
    <mergeCell ref="A76:A77"/>
    <mergeCell ref="A79:A80"/>
    <mergeCell ref="B2:B3"/>
    <mergeCell ref="B7:B8"/>
    <mergeCell ref="B12:B13"/>
    <mergeCell ref="B14:B18"/>
    <mergeCell ref="B20:B23"/>
    <mergeCell ref="B76:B77"/>
    <mergeCell ref="B79:B80"/>
    <mergeCell ref="C2:C3"/>
    <mergeCell ref="D2:D3"/>
    <mergeCell ref="D7:D8"/>
    <mergeCell ref="D14:D17"/>
    <mergeCell ref="D20:D23"/>
    <mergeCell ref="D30:D33"/>
    <mergeCell ref="D38:D44"/>
    <mergeCell ref="J7:J11"/>
    <mergeCell ref="J14:J17"/>
    <mergeCell ref="J20:J23"/>
    <mergeCell ref="J30:J32"/>
    <mergeCell ref="J38:J44"/>
    <mergeCell ref="J48:J60"/>
    <mergeCell ref="J64:J68"/>
    <mergeCell ref="K2:K3"/>
    <mergeCell ref="K7:K11"/>
    <mergeCell ref="K14:K17"/>
    <mergeCell ref="K20:K23"/>
    <mergeCell ref="K30:K32"/>
    <mergeCell ref="K38:K44"/>
    <mergeCell ref="K48:K60"/>
    <mergeCell ref="K64:K68"/>
    <mergeCell ref="A46:X46"/>
    <mergeCell ref="A61:C61"/>
    <mergeCell ref="A62:X62"/>
    <mergeCell ref="A63:E63"/>
    <mergeCell ref="T48:T60"/>
    <mergeCell ref="L2:L3"/>
    <mergeCell ref="L7:L11"/>
    <mergeCell ref="L14:L17"/>
    <mergeCell ref="L20:L23"/>
    <mergeCell ref="L30:L32"/>
    <mergeCell ref="L38:L44"/>
    <mergeCell ref="L48:L60"/>
    <mergeCell ref="L64:L68"/>
    <mergeCell ref="M2:M3"/>
    <mergeCell ref="M7:M11"/>
    <mergeCell ref="M14:M17"/>
    <mergeCell ref="M20:M23"/>
    <mergeCell ref="M48:M60"/>
    <mergeCell ref="M64:M68"/>
    <mergeCell ref="N2:N3"/>
    <mergeCell ref="N7:N11"/>
    <mergeCell ref="N12:N13"/>
    <mergeCell ref="N14:N17"/>
    <mergeCell ref="N20:N23"/>
    <mergeCell ref="N30:N32"/>
    <mergeCell ref="N38:N44"/>
    <mergeCell ref="N48:N60"/>
    <mergeCell ref="N64:N68"/>
    <mergeCell ref="O2:O3"/>
    <mergeCell ref="O7:O11"/>
    <mergeCell ref="O14:O19"/>
    <mergeCell ref="O20:O23"/>
    <mergeCell ref="O38:O44"/>
    <mergeCell ref="O48:O60"/>
    <mergeCell ref="O64:O68"/>
    <mergeCell ref="P7:P8"/>
    <mergeCell ref="P14:P17"/>
    <mergeCell ref="P20:P23"/>
    <mergeCell ref="P38:P44"/>
    <mergeCell ref="Q14:Q17"/>
    <mergeCell ref="Q20:Q23"/>
    <mergeCell ref="R7:R8"/>
    <mergeCell ref="R14:R17"/>
    <mergeCell ref="R20:R23"/>
    <mergeCell ref="S14:S17"/>
    <mergeCell ref="S20:S23"/>
    <mergeCell ref="T7:T8"/>
    <mergeCell ref="T14:T17"/>
    <mergeCell ref="T20:T23"/>
    <mergeCell ref="U2:U3"/>
    <mergeCell ref="U7:U11"/>
    <mergeCell ref="U14:U19"/>
    <mergeCell ref="U20:U23"/>
    <mergeCell ref="U48:U60"/>
    <mergeCell ref="U64:U68"/>
    <mergeCell ref="V2:V3"/>
    <mergeCell ref="V7:V11"/>
    <mergeCell ref="V14:V17"/>
    <mergeCell ref="V20:V23"/>
    <mergeCell ref="V30:V32"/>
    <mergeCell ref="V48:V60"/>
    <mergeCell ref="V64:V68"/>
    <mergeCell ref="W2:W3"/>
    <mergeCell ref="W7:W11"/>
    <mergeCell ref="W14:W19"/>
    <mergeCell ref="W20:W23"/>
    <mergeCell ref="W40:W41"/>
    <mergeCell ref="W48:W60"/>
    <mergeCell ref="W64:W68"/>
    <mergeCell ref="X2:X3"/>
    <mergeCell ref="X7:X11"/>
    <mergeCell ref="X14:X17"/>
    <mergeCell ref="X20:X23"/>
    <mergeCell ref="X40:X41"/>
    <mergeCell ref="X48:X60"/>
    <mergeCell ref="X64:X68"/>
    <mergeCell ref="Z30:Z32"/>
    <mergeCell ref="Z38:Z44"/>
    <mergeCell ref="Z48:Z60"/>
    <mergeCell ref="Z64:Z68"/>
    <mergeCell ref="Y2:Y3"/>
    <mergeCell ref="Y7:Y11"/>
    <mergeCell ref="Y14:Y17"/>
    <mergeCell ref="Y18:Y19"/>
    <mergeCell ref="Y20:Y23"/>
    <mergeCell ref="Z7:Z11"/>
    <mergeCell ref="Z12:Z13"/>
    <mergeCell ref="Z14:Z19"/>
    <mergeCell ref="Z20:Z23"/>
  </mergeCells>
  <hyperlinks>
    <hyperlink ref="Z38" r:id="rId1"/>
    <hyperlink ref="Z48" r:id="rId2"/>
    <hyperlink ref="Z64" r:id="rId3"/>
    <hyperlink ref="Z30" r:id="rId4"/>
    <hyperlink ref="Z33" r:id="rId5"/>
    <hyperlink ref="Z20" r:id="rId6"/>
    <hyperlink ref="Z12" r:id="rId7"/>
    <hyperlink ref="Z7" r:id="rId8"/>
    <hyperlink ref="Z14" r:id="rId9"/>
  </hyperlinks>
  <pageMargins left="0.31496062992126" right="0.31496062992126" top="0.35433070866141703" bottom="0.35433070866141703" header="0.31496062992126" footer="0.31496062992126"/>
  <pageSetup paperSize="9" scale="30" fitToHeight="0" orientation="landscape" r:id="rId10"/>
  <rowBreaks count="2" manualBreakCount="2">
    <brk id="47" max="16383" man="1"/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5"/>
  <sheetViews>
    <sheetView topLeftCell="C1" zoomScale="70" zoomScaleNormal="70" workbookViewId="0">
      <selection activeCell="AB5" sqref="AB5"/>
    </sheetView>
  </sheetViews>
  <sheetFormatPr defaultColWidth="9.109375" defaultRowHeight="15.6"/>
  <cols>
    <col min="1" max="1" width="4.77734375" style="183" customWidth="1"/>
    <col min="2" max="2" width="26.109375" style="184" customWidth="1"/>
    <col min="3" max="3" width="22.33203125" style="184" customWidth="1"/>
    <col min="4" max="4" width="20.109375" style="184" customWidth="1"/>
    <col min="5" max="5" width="29.44140625" style="184" customWidth="1"/>
    <col min="6" max="6" width="62.33203125" style="185" customWidth="1"/>
    <col min="7" max="7" width="25.109375" style="185" customWidth="1"/>
    <col min="8" max="8" width="29.44140625" style="184" customWidth="1"/>
    <col min="9" max="13" width="9.44140625" style="186" hidden="1" customWidth="1"/>
    <col min="14" max="14" width="29" style="186" hidden="1" customWidth="1"/>
    <col min="15" max="15" width="20.44140625" style="186" hidden="1" customWidth="1"/>
    <col min="16" max="16" width="22.77734375" style="187" hidden="1" customWidth="1"/>
    <col min="17" max="17" width="20" style="187" hidden="1" customWidth="1"/>
    <col min="18" max="18" width="17.109375" style="187" hidden="1" customWidth="1"/>
    <col min="19" max="19" width="9.44140625" style="187" hidden="1" customWidth="1"/>
    <col min="20" max="20" width="9.44140625" style="188" hidden="1" customWidth="1"/>
    <col min="21" max="22" width="9.44140625" style="183" hidden="1" customWidth="1"/>
    <col min="23" max="27" width="9.44140625" style="187" customWidth="1"/>
    <col min="28" max="16384" width="9.109375" style="187"/>
  </cols>
  <sheetData>
    <row r="1" spans="1:23" s="179" customFormat="1" ht="39" customHeight="1">
      <c r="A1" s="884" t="s">
        <v>714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192"/>
      <c r="V1" s="192"/>
    </row>
    <row r="2" spans="1:23" s="180" customFormat="1" ht="156">
      <c r="A2" s="109" t="s">
        <v>223</v>
      </c>
      <c r="B2" s="109" t="s">
        <v>715</v>
      </c>
      <c r="C2" s="109" t="s">
        <v>716</v>
      </c>
      <c r="D2" s="109" t="s">
        <v>717</v>
      </c>
      <c r="E2" s="109" t="s">
        <v>73</v>
      </c>
      <c r="F2" s="109" t="s">
        <v>225</v>
      </c>
      <c r="G2" s="109" t="s">
        <v>718</v>
      </c>
      <c r="H2" s="109" t="s">
        <v>719</v>
      </c>
      <c r="I2" s="885" t="s">
        <v>720</v>
      </c>
      <c r="J2" s="885"/>
      <c r="K2" s="885"/>
      <c r="L2" s="885"/>
      <c r="M2" s="885"/>
      <c r="N2" s="200" t="s">
        <v>721</v>
      </c>
      <c r="O2" s="200" t="s">
        <v>722</v>
      </c>
      <c r="P2" s="109" t="s">
        <v>723</v>
      </c>
      <c r="Q2" s="109" t="s">
        <v>724</v>
      </c>
      <c r="R2" s="109" t="s">
        <v>725</v>
      </c>
      <c r="S2" s="109" t="s">
        <v>726</v>
      </c>
      <c r="T2" s="191" t="s">
        <v>727</v>
      </c>
      <c r="U2" s="214" t="s">
        <v>728</v>
      </c>
      <c r="V2" s="214" t="s">
        <v>729</v>
      </c>
    </row>
    <row r="3" spans="1:23" ht="19.5" customHeight="1">
      <c r="A3" s="110">
        <v>1</v>
      </c>
      <c r="B3" s="110">
        <v>2</v>
      </c>
      <c r="C3" s="110">
        <v>3</v>
      </c>
      <c r="D3" s="110">
        <v>4</v>
      </c>
      <c r="E3" s="110">
        <v>5</v>
      </c>
      <c r="F3" s="110">
        <v>6</v>
      </c>
      <c r="G3" s="110">
        <v>7</v>
      </c>
      <c r="H3" s="110">
        <v>8</v>
      </c>
      <c r="I3" s="110">
        <v>6</v>
      </c>
      <c r="J3" s="110">
        <v>7</v>
      </c>
      <c r="K3" s="110">
        <v>8</v>
      </c>
      <c r="L3" s="110">
        <v>9</v>
      </c>
      <c r="M3" s="110">
        <v>10</v>
      </c>
      <c r="N3" s="110">
        <v>9</v>
      </c>
      <c r="O3" s="110">
        <v>10</v>
      </c>
      <c r="P3" s="110">
        <v>11</v>
      </c>
      <c r="Q3" s="110">
        <v>12</v>
      </c>
      <c r="R3" s="110">
        <v>13</v>
      </c>
      <c r="S3" s="110">
        <v>8</v>
      </c>
      <c r="T3" s="137">
        <v>6</v>
      </c>
      <c r="U3" s="215">
        <v>14</v>
      </c>
      <c r="V3" s="215">
        <v>15</v>
      </c>
      <c r="W3" s="216"/>
    </row>
    <row r="4" spans="1:23" ht="34.5" customHeight="1">
      <c r="A4" s="885" t="s">
        <v>730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217"/>
      <c r="V4" s="217"/>
      <c r="W4" s="179"/>
    </row>
    <row r="5" spans="1:23" s="181" customFormat="1" ht="142.5" customHeight="1">
      <c r="A5" s="189">
        <v>1</v>
      </c>
      <c r="B5" s="190" t="s">
        <v>75</v>
      </c>
      <c r="C5" s="691" t="s">
        <v>731</v>
      </c>
      <c r="D5" s="72" t="s">
        <v>732</v>
      </c>
      <c r="E5" s="72" t="s">
        <v>733</v>
      </c>
      <c r="F5" s="76" t="s">
        <v>734</v>
      </c>
      <c r="G5" s="194" t="s">
        <v>735</v>
      </c>
      <c r="H5" s="195">
        <v>44743</v>
      </c>
      <c r="I5" s="198"/>
      <c r="J5" s="198"/>
      <c r="K5" s="198"/>
      <c r="L5" s="198"/>
      <c r="M5" s="198"/>
      <c r="N5" s="198"/>
      <c r="O5" s="201">
        <f t="shared" ref="O5:O8" si="0">SUM(P5:R5)</f>
        <v>26.8</v>
      </c>
      <c r="P5" s="202" t="s">
        <v>213</v>
      </c>
      <c r="Q5" s="207">
        <v>26.8</v>
      </c>
      <c r="R5" s="189" t="s">
        <v>213</v>
      </c>
      <c r="S5" s="119" t="s">
        <v>736</v>
      </c>
      <c r="T5" s="119" t="s">
        <v>737</v>
      </c>
      <c r="U5" s="218"/>
      <c r="V5" s="219"/>
      <c r="W5" s="182"/>
    </row>
    <row r="6" spans="1:23" s="182" customFormat="1" ht="64.5" customHeight="1">
      <c r="A6" s="886" t="s">
        <v>738</v>
      </c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220"/>
      <c r="V6" s="220"/>
    </row>
    <row r="7" spans="1:23" s="182" customFormat="1" ht="73.5" customHeight="1">
      <c r="A7" s="189">
        <v>1</v>
      </c>
      <c r="B7" s="190" t="s">
        <v>739</v>
      </c>
      <c r="C7" s="691" t="s">
        <v>740</v>
      </c>
      <c r="D7" s="190" t="s">
        <v>732</v>
      </c>
      <c r="E7" s="190" t="s">
        <v>741</v>
      </c>
      <c r="F7" s="113" t="s">
        <v>742</v>
      </c>
      <c r="G7" s="190" t="s">
        <v>743</v>
      </c>
      <c r="H7" s="195">
        <v>44774</v>
      </c>
      <c r="I7" s="198"/>
      <c r="J7" s="198"/>
      <c r="K7" s="198"/>
      <c r="L7" s="198"/>
      <c r="M7" s="198"/>
      <c r="N7" s="198"/>
      <c r="O7" s="203">
        <f t="shared" si="0"/>
        <v>71.900000000000006</v>
      </c>
      <c r="P7" s="189" t="s">
        <v>213</v>
      </c>
      <c r="Q7" s="208">
        <v>71.900000000000006</v>
      </c>
      <c r="R7" s="209"/>
      <c r="S7" s="119" t="s">
        <v>736</v>
      </c>
      <c r="T7" s="189" t="s">
        <v>744</v>
      </c>
      <c r="U7" s="221"/>
      <c r="V7" s="222"/>
    </row>
    <row r="8" spans="1:23" s="182" customFormat="1" ht="132" customHeight="1">
      <c r="A8" s="189">
        <v>2</v>
      </c>
      <c r="B8" s="190" t="s">
        <v>739</v>
      </c>
      <c r="C8" s="691" t="s">
        <v>745</v>
      </c>
      <c r="D8" s="190" t="s">
        <v>732</v>
      </c>
      <c r="E8" s="72" t="s">
        <v>195</v>
      </c>
      <c r="F8" s="113" t="s">
        <v>746</v>
      </c>
      <c r="G8" s="72" t="s">
        <v>747</v>
      </c>
      <c r="H8" s="195">
        <v>44757</v>
      </c>
      <c r="I8" s="198"/>
      <c r="J8" s="198"/>
      <c r="K8" s="198"/>
      <c r="L8" s="198"/>
      <c r="M8" s="198"/>
      <c r="N8" s="198"/>
      <c r="O8" s="203">
        <f t="shared" si="0"/>
        <v>48.488999999999997</v>
      </c>
      <c r="P8" s="189" t="s">
        <v>213</v>
      </c>
      <c r="Q8" s="189">
        <v>48.488999999999997</v>
      </c>
      <c r="R8" s="210"/>
      <c r="S8" s="119"/>
      <c r="T8" s="189"/>
      <c r="U8" s="223"/>
      <c r="V8" s="224"/>
    </row>
    <row r="9" spans="1:23" s="182" customFormat="1" ht="117" customHeight="1">
      <c r="A9" s="189">
        <v>3</v>
      </c>
      <c r="B9" s="190" t="s">
        <v>739</v>
      </c>
      <c r="C9" s="691" t="s">
        <v>748</v>
      </c>
      <c r="D9" s="190" t="s">
        <v>210</v>
      </c>
      <c r="E9" s="72" t="s">
        <v>160</v>
      </c>
      <c r="F9" s="113" t="s">
        <v>749</v>
      </c>
      <c r="G9" s="72"/>
      <c r="H9" s="195" t="s">
        <v>750</v>
      </c>
      <c r="I9" s="198"/>
      <c r="J9" s="198"/>
      <c r="K9" s="198"/>
      <c r="L9" s="198"/>
      <c r="M9" s="198"/>
      <c r="N9" s="198"/>
      <c r="O9" s="203">
        <v>290.81599999999997</v>
      </c>
      <c r="P9" s="189">
        <v>285</v>
      </c>
      <c r="Q9" s="189">
        <f>O9-P9</f>
        <v>5.8159999999999741</v>
      </c>
      <c r="R9" s="210"/>
      <c r="S9" s="119"/>
      <c r="T9" s="189"/>
      <c r="U9" s="223"/>
      <c r="V9" s="224"/>
    </row>
    <row r="10" spans="1:23" s="182" customFormat="1" ht="127.95" customHeight="1">
      <c r="A10" s="189">
        <v>4</v>
      </c>
      <c r="B10" s="190" t="s">
        <v>739</v>
      </c>
      <c r="C10" s="691" t="s">
        <v>748</v>
      </c>
      <c r="D10" s="190" t="s">
        <v>210</v>
      </c>
      <c r="E10" s="72" t="s">
        <v>285</v>
      </c>
      <c r="F10" s="113" t="s">
        <v>751</v>
      </c>
      <c r="G10" s="72"/>
      <c r="H10" s="195" t="s">
        <v>750</v>
      </c>
      <c r="I10" s="198"/>
      <c r="J10" s="198"/>
      <c r="K10" s="198"/>
      <c r="L10" s="198"/>
      <c r="M10" s="198"/>
      <c r="N10" s="198"/>
      <c r="O10" s="203">
        <v>290.81599999999997</v>
      </c>
      <c r="P10" s="189">
        <v>285</v>
      </c>
      <c r="Q10" s="189">
        <f>O10-P10</f>
        <v>5.8159999999999741</v>
      </c>
      <c r="R10" s="210"/>
      <c r="S10" s="211"/>
      <c r="T10" s="189" t="s">
        <v>744</v>
      </c>
      <c r="U10" s="225"/>
      <c r="V10" s="189"/>
    </row>
    <row r="11" spans="1:23" ht="69.75" customHeight="1">
      <c r="A11" s="885" t="s">
        <v>752</v>
      </c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226"/>
      <c r="V11" s="226"/>
    </row>
    <row r="12" spans="1:23" s="182" customFormat="1" ht="64.5" customHeight="1">
      <c r="A12" s="189">
        <v>1</v>
      </c>
      <c r="B12" s="190" t="s">
        <v>752</v>
      </c>
      <c r="C12" s="692" t="s">
        <v>51</v>
      </c>
      <c r="D12" s="190" t="s">
        <v>189</v>
      </c>
      <c r="E12" s="190" t="s">
        <v>135</v>
      </c>
      <c r="F12" s="113" t="s">
        <v>753</v>
      </c>
      <c r="G12" s="190" t="s">
        <v>754</v>
      </c>
      <c r="H12" s="195" t="s">
        <v>755</v>
      </c>
      <c r="I12" s="198"/>
      <c r="J12" s="198"/>
      <c r="K12" s="198"/>
      <c r="L12" s="198"/>
      <c r="M12" s="198"/>
      <c r="N12" s="198"/>
      <c r="O12" s="203">
        <f t="shared" ref="O12:O15" si="1">SUM(P12:R12)</f>
        <v>0</v>
      </c>
      <c r="P12" s="203">
        <v>0</v>
      </c>
      <c r="Q12" s="203">
        <v>0</v>
      </c>
      <c r="R12" s="203">
        <v>0</v>
      </c>
      <c r="S12" s="119" t="s">
        <v>736</v>
      </c>
      <c r="T12" s="119" t="s">
        <v>756</v>
      </c>
      <c r="U12" s="222"/>
      <c r="V12" s="222"/>
    </row>
    <row r="13" spans="1:23" s="182" customFormat="1" ht="68.25" customHeight="1">
      <c r="A13" s="189">
        <v>2</v>
      </c>
      <c r="B13" s="190" t="s">
        <v>752</v>
      </c>
      <c r="C13" s="692" t="s">
        <v>51</v>
      </c>
      <c r="D13" s="190" t="s">
        <v>189</v>
      </c>
      <c r="E13" s="190" t="s">
        <v>135</v>
      </c>
      <c r="F13" s="113" t="s">
        <v>757</v>
      </c>
      <c r="G13" s="113" t="s">
        <v>758</v>
      </c>
      <c r="H13" s="195" t="s">
        <v>759</v>
      </c>
      <c r="I13" s="198"/>
      <c r="J13" s="198"/>
      <c r="K13" s="198"/>
      <c r="L13" s="198"/>
      <c r="M13" s="198"/>
      <c r="N13" s="198"/>
      <c r="O13" s="203">
        <f t="shared" si="1"/>
        <v>34.875520000000002</v>
      </c>
      <c r="P13" s="203">
        <v>0</v>
      </c>
      <c r="Q13" s="212">
        <v>34.875520000000002</v>
      </c>
      <c r="R13" s="189" t="s">
        <v>213</v>
      </c>
      <c r="S13" s="119" t="s">
        <v>736</v>
      </c>
      <c r="T13" s="189" t="s">
        <v>744</v>
      </c>
      <c r="U13" s="189"/>
      <c r="V13" s="189"/>
    </row>
    <row r="14" spans="1:23" s="182" customFormat="1" ht="81" customHeight="1">
      <c r="A14" s="189">
        <v>3</v>
      </c>
      <c r="B14" s="190" t="s">
        <v>752</v>
      </c>
      <c r="C14" s="692" t="s">
        <v>44</v>
      </c>
      <c r="D14" s="190" t="s">
        <v>189</v>
      </c>
      <c r="E14" s="190" t="s">
        <v>162</v>
      </c>
      <c r="F14" s="113" t="s">
        <v>760</v>
      </c>
      <c r="G14" s="113" t="s">
        <v>761</v>
      </c>
      <c r="H14" s="195">
        <v>44651</v>
      </c>
      <c r="I14" s="198"/>
      <c r="J14" s="198"/>
      <c r="K14" s="198"/>
      <c r="L14" s="198"/>
      <c r="M14" s="198"/>
      <c r="N14" s="198"/>
      <c r="O14" s="204">
        <f t="shared" si="1"/>
        <v>139.46</v>
      </c>
      <c r="P14" s="205">
        <v>128.71100000000001</v>
      </c>
      <c r="Q14" s="205">
        <v>10.749000000000001</v>
      </c>
      <c r="R14" s="189" t="s">
        <v>213</v>
      </c>
      <c r="S14" s="119" t="s">
        <v>736</v>
      </c>
      <c r="T14" s="189" t="s">
        <v>744</v>
      </c>
      <c r="U14" s="189">
        <v>1</v>
      </c>
      <c r="V14" s="189"/>
    </row>
    <row r="15" spans="1:23" s="181" customFormat="1" ht="101.25" customHeight="1">
      <c r="A15" s="189">
        <v>4</v>
      </c>
      <c r="B15" s="190" t="s">
        <v>752</v>
      </c>
      <c r="C15" s="190" t="s">
        <v>35</v>
      </c>
      <c r="D15" s="190" t="s">
        <v>189</v>
      </c>
      <c r="E15" s="190" t="s">
        <v>174</v>
      </c>
      <c r="F15" s="113" t="s">
        <v>762</v>
      </c>
      <c r="G15" s="113" t="s">
        <v>763</v>
      </c>
      <c r="H15" s="196">
        <v>44926</v>
      </c>
      <c r="I15" s="198"/>
      <c r="J15" s="198"/>
      <c r="K15" s="198"/>
      <c r="L15" s="198"/>
      <c r="M15" s="198"/>
      <c r="N15" s="119"/>
      <c r="O15" s="204">
        <f t="shared" si="1"/>
        <v>289.31400000000002</v>
      </c>
      <c r="P15" s="206">
        <v>283.52800000000002</v>
      </c>
      <c r="Q15" s="206">
        <v>5.7859999999999996</v>
      </c>
      <c r="R15" s="189" t="s">
        <v>213</v>
      </c>
      <c r="S15" s="119" t="s">
        <v>736</v>
      </c>
      <c r="T15" s="119" t="s">
        <v>764</v>
      </c>
      <c r="U15" s="189">
        <v>1</v>
      </c>
      <c r="V15" s="189"/>
      <c r="W15" s="182"/>
    </row>
    <row r="16" spans="1:23">
      <c r="A16" s="192"/>
      <c r="B16" s="193"/>
      <c r="C16" s="193"/>
      <c r="D16" s="193"/>
      <c r="E16" s="193"/>
      <c r="F16" s="197"/>
      <c r="G16" s="197"/>
      <c r="H16" s="193"/>
      <c r="I16" s="199"/>
      <c r="J16" s="199"/>
      <c r="K16" s="199"/>
      <c r="L16" s="199"/>
      <c r="M16" s="199"/>
      <c r="N16" s="199"/>
      <c r="O16" s="199"/>
      <c r="P16" s="179"/>
      <c r="Q16" s="179"/>
      <c r="R16" s="179"/>
      <c r="S16" s="179"/>
      <c r="T16" s="213"/>
      <c r="U16" s="192"/>
      <c r="V16" s="192"/>
    </row>
    <row r="17" spans="1:22">
      <c r="A17" s="192"/>
      <c r="B17" s="193"/>
      <c r="C17" s="193"/>
      <c r="D17" s="193"/>
      <c r="E17" s="193"/>
      <c r="F17" s="197"/>
      <c r="G17" s="197"/>
      <c r="H17" s="193"/>
      <c r="I17" s="199"/>
      <c r="J17" s="199"/>
      <c r="K17" s="199"/>
      <c r="L17" s="199"/>
      <c r="M17" s="199"/>
      <c r="N17" s="199"/>
      <c r="O17" s="199"/>
      <c r="P17" s="179"/>
      <c r="Q17" s="179"/>
      <c r="R17" s="179"/>
      <c r="S17" s="179"/>
      <c r="T17" s="213"/>
      <c r="U17" s="192"/>
      <c r="V17" s="192"/>
    </row>
    <row r="18" spans="1:22">
      <c r="A18" s="192"/>
      <c r="B18" s="193"/>
      <c r="C18" s="193"/>
      <c r="D18" s="193"/>
      <c r="E18" s="193"/>
      <c r="F18" s="197"/>
      <c r="G18" s="197"/>
      <c r="H18" s="193"/>
      <c r="I18" s="199"/>
      <c r="J18" s="199"/>
      <c r="K18" s="199"/>
      <c r="L18" s="199"/>
      <c r="M18" s="199"/>
      <c r="N18" s="199"/>
      <c r="O18" s="199"/>
      <c r="P18" s="179"/>
      <c r="Q18" s="179"/>
      <c r="R18" s="179"/>
      <c r="S18" s="179"/>
      <c r="T18" s="213"/>
      <c r="U18" s="192"/>
      <c r="V18" s="192"/>
    </row>
    <row r="19" spans="1:22">
      <c r="A19" s="192"/>
      <c r="B19" s="193"/>
      <c r="C19" s="193"/>
      <c r="D19" s="193"/>
      <c r="E19" s="193"/>
      <c r="F19" s="197"/>
      <c r="G19" s="197"/>
      <c r="H19" s="193"/>
      <c r="I19" s="199"/>
      <c r="J19" s="199"/>
      <c r="K19" s="199"/>
      <c r="L19" s="199"/>
      <c r="M19" s="199"/>
      <c r="N19" s="199"/>
      <c r="O19" s="199"/>
      <c r="P19" s="179"/>
      <c r="Q19" s="179"/>
      <c r="R19" s="179"/>
      <c r="S19" s="179"/>
      <c r="T19" s="213"/>
      <c r="U19" s="192"/>
      <c r="V19" s="192"/>
    </row>
    <row r="20" spans="1:22">
      <c r="A20" s="192"/>
      <c r="B20" s="193"/>
      <c r="C20" s="193"/>
      <c r="D20" s="193"/>
      <c r="E20" s="193"/>
      <c r="F20" s="197"/>
      <c r="G20" s="197"/>
      <c r="H20" s="193"/>
      <c r="I20" s="199"/>
      <c r="J20" s="199"/>
      <c r="K20" s="199"/>
      <c r="L20" s="199"/>
      <c r="M20" s="199"/>
      <c r="N20" s="199"/>
      <c r="O20" s="199"/>
      <c r="P20" s="179"/>
      <c r="Q20" s="179"/>
      <c r="R20" s="179"/>
      <c r="S20" s="179"/>
      <c r="T20" s="213"/>
      <c r="U20" s="192"/>
      <c r="V20" s="192"/>
    </row>
    <row r="21" spans="1:22">
      <c r="A21" s="192"/>
      <c r="B21" s="193"/>
      <c r="C21" s="193"/>
      <c r="D21" s="193"/>
      <c r="E21" s="193"/>
      <c r="F21" s="197"/>
      <c r="G21" s="197"/>
      <c r="H21" s="193"/>
      <c r="I21" s="199"/>
      <c r="J21" s="199"/>
      <c r="K21" s="199"/>
      <c r="L21" s="199"/>
      <c r="M21" s="199"/>
      <c r="N21" s="199"/>
      <c r="O21" s="199"/>
      <c r="P21" s="179"/>
      <c r="Q21" s="179"/>
      <c r="R21" s="179"/>
      <c r="S21" s="179"/>
      <c r="T21" s="213"/>
      <c r="U21" s="192"/>
      <c r="V21" s="192"/>
    </row>
    <row r="22" spans="1:22">
      <c r="A22" s="192"/>
      <c r="B22" s="193"/>
      <c r="C22" s="193"/>
      <c r="D22" s="193"/>
      <c r="E22" s="193"/>
      <c r="F22" s="197"/>
      <c r="G22" s="197"/>
      <c r="H22" s="193"/>
      <c r="I22" s="199"/>
      <c r="J22" s="199"/>
      <c r="K22" s="199"/>
      <c r="L22" s="199"/>
      <c r="M22" s="199"/>
      <c r="N22" s="199"/>
      <c r="O22" s="199"/>
      <c r="P22" s="179"/>
      <c r="Q22" s="179"/>
      <c r="R22" s="179"/>
      <c r="S22" s="179"/>
      <c r="T22" s="213"/>
      <c r="U22" s="192"/>
      <c r="V22" s="192"/>
    </row>
    <row r="23" spans="1:22">
      <c r="A23" s="192"/>
      <c r="B23" s="193"/>
      <c r="C23" s="193"/>
      <c r="D23" s="193"/>
      <c r="E23" s="193"/>
      <c r="F23" s="197"/>
      <c r="G23" s="197"/>
      <c r="H23" s="193"/>
      <c r="I23" s="199"/>
      <c r="J23" s="199"/>
      <c r="K23" s="199"/>
      <c r="L23" s="199"/>
      <c r="M23" s="199"/>
      <c r="N23" s="199"/>
      <c r="O23" s="199"/>
      <c r="P23" s="179"/>
      <c r="Q23" s="179"/>
      <c r="R23" s="179"/>
      <c r="S23" s="179"/>
      <c r="T23" s="213"/>
      <c r="U23" s="192"/>
      <c r="V23" s="192"/>
    </row>
    <row r="24" spans="1:22">
      <c r="A24" s="192"/>
      <c r="B24" s="193"/>
      <c r="C24" s="193"/>
      <c r="D24" s="193"/>
      <c r="E24" s="193"/>
      <c r="F24" s="197"/>
      <c r="G24" s="197"/>
      <c r="H24" s="193"/>
      <c r="I24" s="199"/>
      <c r="J24" s="199"/>
      <c r="K24" s="199"/>
      <c r="L24" s="199"/>
      <c r="M24" s="199"/>
      <c r="N24" s="199"/>
      <c r="O24" s="199"/>
      <c r="P24" s="179"/>
      <c r="Q24" s="179"/>
      <c r="R24" s="179"/>
      <c r="S24" s="179"/>
      <c r="T24" s="213"/>
      <c r="U24" s="192"/>
      <c r="V24" s="192"/>
    </row>
    <row r="25" spans="1:22">
      <c r="A25" s="192"/>
      <c r="B25" s="193"/>
      <c r="C25" s="193"/>
      <c r="D25" s="193"/>
      <c r="E25" s="193"/>
      <c r="F25" s="197"/>
      <c r="G25" s="197"/>
      <c r="H25" s="193"/>
      <c r="I25" s="199"/>
      <c r="J25" s="199"/>
      <c r="K25" s="199"/>
      <c r="L25" s="199"/>
      <c r="M25" s="199"/>
      <c r="N25" s="199"/>
      <c r="O25" s="199"/>
      <c r="P25" s="179"/>
      <c r="Q25" s="179"/>
      <c r="R25" s="179"/>
      <c r="S25" s="179"/>
      <c r="T25" s="213"/>
      <c r="U25" s="192"/>
      <c r="V25" s="192"/>
    </row>
    <row r="26" spans="1:22">
      <c r="A26" s="192"/>
      <c r="B26" s="193"/>
      <c r="C26" s="193"/>
      <c r="D26" s="193"/>
      <c r="E26" s="193"/>
      <c r="F26" s="197"/>
      <c r="G26" s="197"/>
      <c r="H26" s="193"/>
      <c r="I26" s="199"/>
      <c r="J26" s="199"/>
      <c r="K26" s="199"/>
      <c r="L26" s="199"/>
      <c r="M26" s="199"/>
      <c r="N26" s="199"/>
      <c r="O26" s="199"/>
      <c r="P26" s="179"/>
      <c r="Q26" s="179"/>
      <c r="R26" s="179"/>
      <c r="S26" s="179"/>
      <c r="T26" s="213"/>
      <c r="U26" s="192"/>
      <c r="V26" s="192"/>
    </row>
    <row r="27" spans="1:22">
      <c r="A27" s="192"/>
      <c r="B27" s="193"/>
      <c r="C27" s="193"/>
      <c r="D27" s="193"/>
      <c r="E27" s="193"/>
      <c r="F27" s="197"/>
      <c r="G27" s="197"/>
      <c r="H27" s="193"/>
      <c r="I27" s="199"/>
      <c r="J27" s="199"/>
      <c r="K27" s="199"/>
      <c r="L27" s="199"/>
      <c r="M27" s="199"/>
      <c r="N27" s="199"/>
      <c r="O27" s="199"/>
      <c r="P27" s="179"/>
      <c r="Q27" s="179"/>
      <c r="R27" s="179"/>
      <c r="S27" s="179"/>
      <c r="T27" s="213"/>
      <c r="U27" s="192"/>
      <c r="V27" s="192"/>
    </row>
    <row r="28" spans="1:22">
      <c r="A28" s="192"/>
      <c r="B28" s="193"/>
      <c r="C28" s="193"/>
      <c r="D28" s="193"/>
      <c r="E28" s="193"/>
      <c r="F28" s="197"/>
      <c r="G28" s="197"/>
      <c r="H28" s="193"/>
      <c r="I28" s="199"/>
      <c r="J28" s="199"/>
      <c r="K28" s="199"/>
      <c r="L28" s="199"/>
      <c r="M28" s="199"/>
      <c r="N28" s="199"/>
      <c r="O28" s="199"/>
      <c r="P28" s="179"/>
      <c r="Q28" s="179"/>
      <c r="R28" s="179"/>
      <c r="S28" s="179"/>
      <c r="T28" s="213"/>
      <c r="U28" s="192"/>
      <c r="V28" s="192"/>
    </row>
    <row r="29" spans="1:22">
      <c r="A29" s="192"/>
      <c r="B29" s="193"/>
      <c r="C29" s="193"/>
      <c r="D29" s="193"/>
      <c r="E29" s="193"/>
      <c r="F29" s="197"/>
      <c r="G29" s="197"/>
      <c r="H29" s="193"/>
      <c r="I29" s="199"/>
      <c r="J29" s="199"/>
      <c r="K29" s="199"/>
      <c r="L29" s="199"/>
      <c r="M29" s="199"/>
      <c r="N29" s="199"/>
      <c r="O29" s="199"/>
      <c r="P29" s="179"/>
      <c r="Q29" s="179"/>
      <c r="R29" s="179"/>
      <c r="S29" s="179"/>
      <c r="T29" s="213"/>
      <c r="U29" s="192"/>
      <c r="V29" s="192"/>
    </row>
    <row r="30" spans="1:22">
      <c r="A30" s="192"/>
      <c r="B30" s="193"/>
      <c r="C30" s="193"/>
      <c r="D30" s="193"/>
      <c r="E30" s="193"/>
      <c r="F30" s="197"/>
      <c r="G30" s="197"/>
      <c r="H30" s="193"/>
      <c r="I30" s="199"/>
      <c r="J30" s="199"/>
      <c r="K30" s="199"/>
      <c r="L30" s="199"/>
      <c r="M30" s="199"/>
      <c r="N30" s="199"/>
      <c r="O30" s="199"/>
      <c r="P30" s="179"/>
      <c r="Q30" s="179"/>
      <c r="R30" s="179"/>
      <c r="S30" s="179"/>
      <c r="T30" s="213"/>
      <c r="U30" s="192"/>
      <c r="V30" s="192"/>
    </row>
    <row r="31" spans="1:22">
      <c r="A31" s="192"/>
      <c r="B31" s="193"/>
      <c r="C31" s="193"/>
      <c r="D31" s="193"/>
      <c r="E31" s="193"/>
      <c r="F31" s="197"/>
      <c r="G31" s="197"/>
      <c r="H31" s="193"/>
      <c r="I31" s="199"/>
      <c r="J31" s="199"/>
      <c r="K31" s="199"/>
      <c r="L31" s="199"/>
      <c r="M31" s="199"/>
      <c r="N31" s="199"/>
      <c r="O31" s="199"/>
      <c r="P31" s="179"/>
      <c r="Q31" s="179"/>
      <c r="R31" s="179"/>
      <c r="S31" s="179"/>
      <c r="T31" s="213"/>
      <c r="U31" s="192"/>
      <c r="V31" s="192"/>
    </row>
    <row r="32" spans="1:22">
      <c r="A32" s="192"/>
      <c r="B32" s="193"/>
      <c r="C32" s="193"/>
      <c r="D32" s="193"/>
      <c r="E32" s="193"/>
      <c r="F32" s="197"/>
      <c r="G32" s="197"/>
      <c r="H32" s="193"/>
      <c r="I32" s="199"/>
      <c r="J32" s="199"/>
      <c r="K32" s="199"/>
      <c r="L32" s="199"/>
      <c r="M32" s="199"/>
      <c r="N32" s="199"/>
      <c r="O32" s="199"/>
      <c r="P32" s="179"/>
      <c r="Q32" s="179"/>
      <c r="R32" s="179"/>
      <c r="S32" s="179"/>
      <c r="T32" s="213"/>
      <c r="U32" s="192"/>
      <c r="V32" s="192"/>
    </row>
    <row r="33" spans="1:22">
      <c r="A33" s="192"/>
      <c r="B33" s="193"/>
      <c r="C33" s="193"/>
      <c r="D33" s="193"/>
      <c r="E33" s="193"/>
      <c r="F33" s="197"/>
      <c r="G33" s="197"/>
      <c r="H33" s="193"/>
      <c r="I33" s="199"/>
      <c r="J33" s="199"/>
      <c r="K33" s="199"/>
      <c r="L33" s="199"/>
      <c r="M33" s="199"/>
      <c r="N33" s="199"/>
      <c r="O33" s="199"/>
      <c r="P33" s="179"/>
      <c r="Q33" s="179"/>
      <c r="R33" s="179"/>
      <c r="S33" s="179"/>
      <c r="T33" s="213"/>
      <c r="U33" s="192"/>
      <c r="V33" s="192"/>
    </row>
    <row r="34" spans="1:22">
      <c r="A34" s="192"/>
      <c r="B34" s="193"/>
      <c r="C34" s="193"/>
      <c r="D34" s="193"/>
      <c r="E34" s="193"/>
      <c r="F34" s="197"/>
      <c r="G34" s="197"/>
      <c r="H34" s="193"/>
      <c r="I34" s="199"/>
      <c r="J34" s="199"/>
      <c r="K34" s="199"/>
      <c r="L34" s="199"/>
      <c r="M34" s="199"/>
      <c r="N34" s="199"/>
      <c r="O34" s="199"/>
      <c r="P34" s="179"/>
      <c r="Q34" s="179"/>
      <c r="R34" s="179"/>
      <c r="S34" s="179"/>
      <c r="T34" s="213"/>
      <c r="U34" s="192"/>
      <c r="V34" s="192"/>
    </row>
    <row r="35" spans="1:22">
      <c r="A35" s="192"/>
      <c r="B35" s="193"/>
      <c r="C35" s="193"/>
      <c r="D35" s="193"/>
      <c r="E35" s="193"/>
      <c r="F35" s="197"/>
      <c r="G35" s="197"/>
      <c r="H35" s="193"/>
      <c r="I35" s="199"/>
      <c r="J35" s="199"/>
      <c r="K35" s="199"/>
      <c r="L35" s="199"/>
      <c r="M35" s="199"/>
      <c r="N35" s="199"/>
      <c r="O35" s="199"/>
      <c r="P35" s="179"/>
      <c r="Q35" s="179"/>
      <c r="R35" s="179"/>
      <c r="S35" s="179"/>
      <c r="T35" s="213"/>
      <c r="U35" s="192"/>
      <c r="V35" s="192"/>
    </row>
    <row r="36" spans="1:22">
      <c r="A36" s="192"/>
      <c r="B36" s="193"/>
      <c r="C36" s="193"/>
      <c r="D36" s="193"/>
      <c r="E36" s="193"/>
      <c r="F36" s="197"/>
      <c r="G36" s="197"/>
      <c r="H36" s="193"/>
      <c r="I36" s="199"/>
      <c r="J36" s="199"/>
      <c r="K36" s="199"/>
      <c r="L36" s="199"/>
      <c r="M36" s="199"/>
      <c r="N36" s="199"/>
      <c r="O36" s="199"/>
      <c r="P36" s="179"/>
      <c r="Q36" s="179"/>
      <c r="R36" s="179"/>
      <c r="S36" s="179"/>
      <c r="T36" s="213"/>
      <c r="U36" s="192"/>
      <c r="V36" s="192"/>
    </row>
    <row r="37" spans="1:22">
      <c r="A37" s="192"/>
      <c r="B37" s="193"/>
      <c r="C37" s="193"/>
      <c r="D37" s="193"/>
      <c r="E37" s="193"/>
      <c r="F37" s="197"/>
      <c r="G37" s="197"/>
      <c r="H37" s="193"/>
      <c r="I37" s="199"/>
      <c r="J37" s="199"/>
      <c r="K37" s="199"/>
      <c r="L37" s="199"/>
      <c r="M37" s="199"/>
      <c r="N37" s="199"/>
      <c r="O37" s="199"/>
      <c r="P37" s="179"/>
      <c r="Q37" s="179"/>
      <c r="R37" s="179"/>
      <c r="S37" s="179"/>
      <c r="T37" s="213"/>
      <c r="U37" s="192"/>
      <c r="V37" s="192"/>
    </row>
    <row r="38" spans="1:22">
      <c r="A38" s="192"/>
      <c r="B38" s="193"/>
      <c r="C38" s="193"/>
      <c r="D38" s="193"/>
      <c r="E38" s="193"/>
      <c r="F38" s="197"/>
      <c r="G38" s="197"/>
      <c r="H38" s="193"/>
      <c r="I38" s="199"/>
      <c r="J38" s="199"/>
      <c r="K38" s="199"/>
      <c r="L38" s="199"/>
      <c r="M38" s="199"/>
      <c r="N38" s="199"/>
      <c r="O38" s="199"/>
      <c r="P38" s="179"/>
      <c r="Q38" s="179"/>
      <c r="R38" s="179"/>
      <c r="S38" s="179"/>
      <c r="T38" s="213"/>
      <c r="U38" s="192"/>
      <c r="V38" s="192"/>
    </row>
    <row r="39" spans="1:22">
      <c r="A39" s="192"/>
      <c r="B39" s="193"/>
      <c r="C39" s="193"/>
      <c r="D39" s="193"/>
      <c r="E39" s="193"/>
      <c r="F39" s="197"/>
      <c r="G39" s="197"/>
      <c r="H39" s="193"/>
      <c r="I39" s="199"/>
      <c r="J39" s="199"/>
      <c r="K39" s="199"/>
      <c r="L39" s="199"/>
      <c r="M39" s="199"/>
      <c r="N39" s="199"/>
      <c r="O39" s="199"/>
      <c r="P39" s="179"/>
      <c r="Q39" s="179"/>
      <c r="R39" s="179"/>
      <c r="S39" s="179"/>
      <c r="T39" s="213"/>
      <c r="U39" s="192"/>
      <c r="V39" s="192"/>
    </row>
    <row r="40" spans="1:22">
      <c r="A40" s="192"/>
      <c r="B40" s="193"/>
      <c r="C40" s="193"/>
      <c r="D40" s="193"/>
      <c r="E40" s="193"/>
      <c r="F40" s="197"/>
      <c r="G40" s="197"/>
      <c r="H40" s="193"/>
      <c r="I40" s="199"/>
      <c r="J40" s="199"/>
      <c r="K40" s="199"/>
      <c r="L40" s="199"/>
      <c r="M40" s="199"/>
      <c r="N40" s="199"/>
      <c r="O40" s="199"/>
      <c r="P40" s="179"/>
      <c r="Q40" s="179"/>
      <c r="R40" s="179"/>
      <c r="S40" s="179"/>
      <c r="T40" s="213"/>
      <c r="U40" s="192"/>
      <c r="V40" s="192"/>
    </row>
    <row r="41" spans="1:22">
      <c r="A41" s="192"/>
      <c r="B41" s="193"/>
      <c r="C41" s="193"/>
      <c r="D41" s="193"/>
      <c r="E41" s="193"/>
      <c r="F41" s="197"/>
      <c r="G41" s="197"/>
      <c r="H41" s="193"/>
      <c r="I41" s="199"/>
      <c r="J41" s="199"/>
      <c r="K41" s="199"/>
      <c r="L41" s="199"/>
      <c r="M41" s="199"/>
      <c r="N41" s="199"/>
      <c r="O41" s="199"/>
      <c r="P41" s="179"/>
      <c r="Q41" s="179"/>
      <c r="R41" s="179"/>
      <c r="S41" s="179"/>
      <c r="T41" s="213"/>
      <c r="U41" s="192"/>
      <c r="V41" s="192"/>
    </row>
    <row r="42" spans="1:22">
      <c r="A42" s="192"/>
      <c r="B42" s="193"/>
      <c r="C42" s="193"/>
      <c r="D42" s="193"/>
      <c r="E42" s="193"/>
      <c r="F42" s="197"/>
      <c r="G42" s="197"/>
      <c r="H42" s="193"/>
      <c r="I42" s="199"/>
      <c r="J42" s="199"/>
      <c r="K42" s="199"/>
      <c r="L42" s="199"/>
      <c r="M42" s="199"/>
      <c r="N42" s="199"/>
      <c r="O42" s="199"/>
      <c r="P42" s="179"/>
      <c r="Q42" s="179"/>
      <c r="R42" s="179"/>
      <c r="S42" s="179"/>
      <c r="T42" s="213"/>
      <c r="U42" s="192"/>
      <c r="V42" s="192"/>
    </row>
    <row r="43" spans="1:22">
      <c r="A43" s="192"/>
      <c r="B43" s="193"/>
      <c r="C43" s="193"/>
      <c r="D43" s="193"/>
      <c r="E43" s="193"/>
      <c r="F43" s="197"/>
      <c r="G43" s="197"/>
      <c r="H43" s="193"/>
      <c r="I43" s="199"/>
      <c r="J43" s="199"/>
      <c r="K43" s="199"/>
      <c r="L43" s="199"/>
      <c r="M43" s="199"/>
      <c r="N43" s="199"/>
      <c r="O43" s="199"/>
      <c r="P43" s="179"/>
      <c r="Q43" s="179"/>
      <c r="R43" s="179"/>
      <c r="S43" s="179"/>
      <c r="T43" s="213"/>
      <c r="U43" s="192"/>
      <c r="V43" s="192"/>
    </row>
    <row r="44" spans="1:22">
      <c r="A44" s="192"/>
      <c r="B44" s="193"/>
      <c r="C44" s="193"/>
      <c r="D44" s="193"/>
      <c r="E44" s="193"/>
      <c r="F44" s="197"/>
      <c r="G44" s="197"/>
      <c r="H44" s="193"/>
      <c r="I44" s="199"/>
      <c r="J44" s="199"/>
      <c r="K44" s="199"/>
      <c r="L44" s="199"/>
      <c r="M44" s="199"/>
      <c r="N44" s="199"/>
      <c r="O44" s="199"/>
      <c r="P44" s="179"/>
      <c r="Q44" s="179"/>
      <c r="R44" s="179"/>
      <c r="S44" s="179"/>
      <c r="T44" s="213"/>
      <c r="U44" s="192"/>
      <c r="V44" s="192"/>
    </row>
    <row r="45" spans="1:22">
      <c r="A45" s="192"/>
      <c r="B45" s="193"/>
      <c r="C45" s="193"/>
      <c r="D45" s="193"/>
      <c r="E45" s="193"/>
      <c r="F45" s="197"/>
      <c r="G45" s="197"/>
      <c r="H45" s="193"/>
      <c r="I45" s="199"/>
      <c r="J45" s="199"/>
      <c r="K45" s="199"/>
      <c r="L45" s="199"/>
      <c r="M45" s="199"/>
      <c r="N45" s="199"/>
      <c r="O45" s="199"/>
      <c r="P45" s="179"/>
      <c r="Q45" s="179"/>
      <c r="R45" s="179"/>
      <c r="S45" s="179"/>
      <c r="T45" s="213"/>
      <c r="U45" s="192"/>
      <c r="V45" s="192"/>
    </row>
    <row r="46" spans="1:22">
      <c r="A46" s="192"/>
      <c r="B46" s="193"/>
      <c r="C46" s="193"/>
      <c r="D46" s="193"/>
      <c r="E46" s="193"/>
      <c r="F46" s="197"/>
      <c r="G46" s="197"/>
      <c r="H46" s="193"/>
      <c r="I46" s="199"/>
      <c r="J46" s="199"/>
      <c r="K46" s="199"/>
      <c r="L46" s="199"/>
      <c r="M46" s="199"/>
      <c r="N46" s="199"/>
      <c r="O46" s="199"/>
      <c r="P46" s="179"/>
      <c r="Q46" s="179"/>
      <c r="R46" s="179"/>
      <c r="S46" s="179"/>
      <c r="T46" s="213"/>
      <c r="U46" s="192"/>
      <c r="V46" s="192"/>
    </row>
    <row r="47" spans="1:22">
      <c r="A47" s="192"/>
      <c r="B47" s="193"/>
      <c r="C47" s="193"/>
      <c r="D47" s="193"/>
      <c r="E47" s="193"/>
      <c r="F47" s="197"/>
      <c r="G47" s="197"/>
      <c r="H47" s="193"/>
      <c r="I47" s="199"/>
      <c r="J47" s="199"/>
      <c r="K47" s="199"/>
      <c r="L47" s="199"/>
      <c r="M47" s="199"/>
      <c r="N47" s="199"/>
      <c r="O47" s="199"/>
      <c r="P47" s="179"/>
      <c r="Q47" s="179"/>
      <c r="R47" s="179"/>
      <c r="S47" s="179"/>
      <c r="T47" s="213"/>
      <c r="U47" s="192"/>
      <c r="V47" s="192"/>
    </row>
    <row r="48" spans="1:22">
      <c r="A48" s="192"/>
      <c r="B48" s="193"/>
      <c r="C48" s="193"/>
      <c r="D48" s="193"/>
      <c r="E48" s="193"/>
      <c r="F48" s="197"/>
      <c r="G48" s="197"/>
      <c r="H48" s="193"/>
      <c r="I48" s="199"/>
      <c r="J48" s="199"/>
      <c r="K48" s="199"/>
      <c r="L48" s="199"/>
      <c r="M48" s="199"/>
      <c r="N48" s="199"/>
      <c r="O48" s="199"/>
      <c r="P48" s="179"/>
      <c r="Q48" s="179"/>
      <c r="R48" s="179"/>
      <c r="S48" s="179"/>
      <c r="T48" s="213"/>
      <c r="U48" s="192"/>
      <c r="V48" s="192"/>
    </row>
    <row r="49" spans="1:22">
      <c r="A49" s="192"/>
      <c r="B49" s="193"/>
      <c r="C49" s="193"/>
      <c r="D49" s="193"/>
      <c r="E49" s="193"/>
      <c r="F49" s="197"/>
      <c r="G49" s="197"/>
      <c r="H49" s="193"/>
      <c r="I49" s="199"/>
      <c r="J49" s="199"/>
      <c r="K49" s="199"/>
      <c r="L49" s="199"/>
      <c r="M49" s="199"/>
      <c r="N49" s="199"/>
      <c r="O49" s="199"/>
      <c r="P49" s="179"/>
      <c r="Q49" s="179"/>
      <c r="R49" s="179"/>
      <c r="S49" s="179"/>
      <c r="T49" s="213"/>
      <c r="U49" s="192"/>
      <c r="V49" s="192"/>
    </row>
    <row r="50" spans="1:22">
      <c r="A50" s="192"/>
      <c r="B50" s="193"/>
      <c r="C50" s="193"/>
      <c r="D50" s="193"/>
      <c r="E50" s="193"/>
      <c r="F50" s="197"/>
      <c r="G50" s="197"/>
      <c r="H50" s="193"/>
      <c r="I50" s="199"/>
      <c r="J50" s="199"/>
      <c r="K50" s="199"/>
      <c r="L50" s="199"/>
      <c r="M50" s="199"/>
      <c r="N50" s="199"/>
      <c r="O50" s="199"/>
      <c r="P50" s="179"/>
      <c r="Q50" s="179"/>
      <c r="R50" s="179"/>
      <c r="S50" s="179"/>
      <c r="T50" s="213"/>
      <c r="U50" s="192"/>
      <c r="V50" s="192"/>
    </row>
    <row r="51" spans="1:22">
      <c r="A51" s="192"/>
      <c r="B51" s="193"/>
      <c r="C51" s="193"/>
      <c r="D51" s="193"/>
      <c r="E51" s="193"/>
      <c r="F51" s="197"/>
      <c r="G51" s="197"/>
      <c r="H51" s="193"/>
      <c r="I51" s="199"/>
      <c r="J51" s="199"/>
      <c r="K51" s="199"/>
      <c r="L51" s="199"/>
      <c r="M51" s="199"/>
      <c r="N51" s="199"/>
      <c r="O51" s="199"/>
      <c r="P51" s="179"/>
      <c r="Q51" s="179"/>
      <c r="R51" s="179"/>
      <c r="S51" s="179"/>
      <c r="T51" s="213"/>
      <c r="U51" s="192"/>
      <c r="V51" s="192"/>
    </row>
    <row r="52" spans="1:22">
      <c r="A52" s="192"/>
      <c r="B52" s="193"/>
      <c r="C52" s="193"/>
      <c r="D52" s="193"/>
      <c r="E52" s="193"/>
      <c r="F52" s="197"/>
      <c r="G52" s="197"/>
      <c r="H52" s="193"/>
      <c r="I52" s="199"/>
      <c r="J52" s="199"/>
      <c r="K52" s="199"/>
      <c r="L52" s="199"/>
      <c r="M52" s="199"/>
      <c r="N52" s="199"/>
      <c r="O52" s="199"/>
      <c r="P52" s="179"/>
      <c r="Q52" s="179"/>
      <c r="R52" s="179"/>
      <c r="S52" s="179"/>
      <c r="T52" s="213"/>
      <c r="U52" s="192"/>
      <c r="V52" s="192"/>
    </row>
    <row r="53" spans="1:22">
      <c r="A53" s="192"/>
      <c r="B53" s="193"/>
      <c r="C53" s="193"/>
      <c r="D53" s="193"/>
      <c r="E53" s="193"/>
      <c r="F53" s="197"/>
      <c r="G53" s="197"/>
      <c r="H53" s="193"/>
      <c r="I53" s="199"/>
      <c r="J53" s="199"/>
      <c r="K53" s="199"/>
      <c r="L53" s="199"/>
      <c r="M53" s="199"/>
      <c r="N53" s="199"/>
      <c r="O53" s="199"/>
      <c r="P53" s="179"/>
      <c r="Q53" s="179"/>
      <c r="R53" s="179"/>
      <c r="S53" s="179"/>
      <c r="T53" s="213"/>
      <c r="U53" s="192"/>
      <c r="V53" s="192"/>
    </row>
    <row r="54" spans="1:22">
      <c r="A54" s="192"/>
      <c r="B54" s="193"/>
      <c r="C54" s="193"/>
      <c r="D54" s="193"/>
      <c r="E54" s="193"/>
      <c r="F54" s="197"/>
      <c r="G54" s="197"/>
      <c r="H54" s="193"/>
      <c r="I54" s="199"/>
      <c r="J54" s="199"/>
      <c r="K54" s="199"/>
      <c r="L54" s="199"/>
      <c r="M54" s="199"/>
      <c r="N54" s="199"/>
      <c r="O54" s="199"/>
      <c r="P54" s="179"/>
      <c r="Q54" s="179"/>
      <c r="R54" s="179"/>
      <c r="S54" s="179"/>
      <c r="T54" s="213"/>
      <c r="U54" s="192"/>
      <c r="V54" s="192"/>
    </row>
    <row r="55" spans="1:22">
      <c r="A55" s="192"/>
      <c r="B55" s="193"/>
      <c r="C55" s="193"/>
      <c r="D55" s="193"/>
      <c r="E55" s="193"/>
      <c r="F55" s="197"/>
      <c r="G55" s="197"/>
      <c r="H55" s="193"/>
      <c r="I55" s="199"/>
      <c r="J55" s="199"/>
      <c r="K55" s="199"/>
      <c r="L55" s="199"/>
      <c r="M55" s="199"/>
      <c r="N55" s="199"/>
      <c r="O55" s="199"/>
      <c r="P55" s="179"/>
      <c r="Q55" s="179"/>
      <c r="R55" s="179"/>
      <c r="S55" s="179"/>
      <c r="T55" s="213"/>
      <c r="U55" s="192"/>
      <c r="V55" s="192"/>
    </row>
    <row r="56" spans="1:22">
      <c r="A56" s="192"/>
      <c r="B56" s="193"/>
      <c r="C56" s="193"/>
      <c r="D56" s="193"/>
      <c r="E56" s="193"/>
      <c r="F56" s="197"/>
      <c r="G56" s="197"/>
      <c r="H56" s="193"/>
      <c r="I56" s="199"/>
      <c r="J56" s="199"/>
      <c r="K56" s="199"/>
      <c r="L56" s="199"/>
      <c r="M56" s="199"/>
      <c r="N56" s="199"/>
      <c r="O56" s="199"/>
      <c r="P56" s="179"/>
      <c r="Q56" s="179"/>
      <c r="R56" s="179"/>
      <c r="S56" s="179"/>
      <c r="T56" s="213"/>
      <c r="U56" s="192"/>
      <c r="V56" s="192"/>
    </row>
    <row r="57" spans="1:22">
      <c r="A57" s="192"/>
      <c r="B57" s="193"/>
      <c r="C57" s="193"/>
      <c r="D57" s="193"/>
      <c r="E57" s="193"/>
      <c r="F57" s="197"/>
      <c r="G57" s="197"/>
      <c r="H57" s="193"/>
      <c r="I57" s="199"/>
      <c r="J57" s="199"/>
      <c r="K57" s="199"/>
      <c r="L57" s="199"/>
      <c r="M57" s="199"/>
      <c r="N57" s="199"/>
      <c r="O57" s="199"/>
      <c r="P57" s="179"/>
      <c r="Q57" s="179"/>
      <c r="R57" s="179"/>
      <c r="S57" s="179"/>
      <c r="T57" s="213"/>
      <c r="U57" s="192"/>
      <c r="V57" s="192"/>
    </row>
    <row r="58" spans="1:22">
      <c r="A58" s="192"/>
      <c r="B58" s="193"/>
      <c r="C58" s="193"/>
      <c r="D58" s="193"/>
      <c r="E58" s="193"/>
      <c r="F58" s="197"/>
      <c r="G58" s="197"/>
      <c r="H58" s="193"/>
      <c r="I58" s="199"/>
      <c r="J58" s="199"/>
      <c r="K58" s="199"/>
      <c r="L58" s="199"/>
      <c r="M58" s="199"/>
      <c r="N58" s="199"/>
      <c r="O58" s="199"/>
      <c r="P58" s="179"/>
      <c r="Q58" s="179"/>
      <c r="R58" s="179"/>
      <c r="S58" s="179"/>
      <c r="T58" s="213"/>
      <c r="U58" s="192"/>
      <c r="V58" s="192"/>
    </row>
    <row r="59" spans="1:22">
      <c r="A59" s="192"/>
      <c r="B59" s="193"/>
      <c r="C59" s="193"/>
      <c r="D59" s="193"/>
      <c r="E59" s="193"/>
      <c r="F59" s="197"/>
      <c r="G59" s="197"/>
      <c r="H59" s="193"/>
      <c r="I59" s="199"/>
      <c r="J59" s="199"/>
      <c r="K59" s="199"/>
      <c r="L59" s="199"/>
      <c r="M59" s="199"/>
      <c r="N59" s="199"/>
      <c r="O59" s="199"/>
      <c r="P59" s="179"/>
      <c r="Q59" s="179"/>
      <c r="R59" s="179"/>
      <c r="S59" s="179"/>
      <c r="T59" s="213"/>
      <c r="U59" s="192"/>
      <c r="V59" s="192"/>
    </row>
    <row r="60" spans="1:22">
      <c r="A60" s="192"/>
      <c r="B60" s="193"/>
      <c r="C60" s="193"/>
      <c r="D60" s="193"/>
      <c r="E60" s="193"/>
      <c r="F60" s="197"/>
      <c r="G60" s="197"/>
      <c r="H60" s="193"/>
      <c r="I60" s="199"/>
      <c r="J60" s="199"/>
      <c r="K60" s="199"/>
      <c r="L60" s="199"/>
      <c r="M60" s="199"/>
      <c r="N60" s="199"/>
      <c r="O60" s="199"/>
      <c r="P60" s="179"/>
      <c r="Q60" s="179"/>
      <c r="R60" s="179"/>
      <c r="S60" s="179"/>
      <c r="T60" s="213"/>
      <c r="U60" s="192"/>
      <c r="V60" s="192"/>
    </row>
    <row r="61" spans="1:22">
      <c r="A61" s="192"/>
      <c r="B61" s="193"/>
      <c r="C61" s="193"/>
      <c r="D61" s="193"/>
      <c r="E61" s="193"/>
      <c r="F61" s="197"/>
      <c r="G61" s="197"/>
      <c r="H61" s="193"/>
      <c r="I61" s="199"/>
      <c r="J61" s="199"/>
      <c r="K61" s="199"/>
      <c r="L61" s="199"/>
      <c r="M61" s="199"/>
      <c r="N61" s="199"/>
      <c r="O61" s="199"/>
      <c r="P61" s="179"/>
      <c r="Q61" s="179"/>
      <c r="R61" s="179"/>
      <c r="S61" s="179"/>
      <c r="T61" s="213"/>
      <c r="U61" s="192"/>
      <c r="V61" s="192"/>
    </row>
    <row r="62" spans="1:22">
      <c r="A62" s="192"/>
      <c r="B62" s="193"/>
      <c r="C62" s="193"/>
      <c r="D62" s="193"/>
      <c r="E62" s="193"/>
      <c r="F62" s="197"/>
      <c r="G62" s="197"/>
      <c r="H62" s="193"/>
      <c r="I62" s="199"/>
      <c r="J62" s="199"/>
      <c r="K62" s="199"/>
      <c r="L62" s="199"/>
      <c r="M62" s="199"/>
      <c r="N62" s="199"/>
      <c r="O62" s="199"/>
      <c r="P62" s="179"/>
      <c r="Q62" s="179"/>
      <c r="R62" s="179"/>
      <c r="S62" s="179"/>
      <c r="T62" s="213"/>
      <c r="U62" s="192"/>
      <c r="V62" s="192"/>
    </row>
    <row r="63" spans="1:22">
      <c r="A63" s="192"/>
      <c r="B63" s="193"/>
      <c r="C63" s="193"/>
      <c r="D63" s="193"/>
      <c r="E63" s="193"/>
      <c r="F63" s="197"/>
      <c r="G63" s="197"/>
      <c r="H63" s="193"/>
      <c r="I63" s="199"/>
      <c r="J63" s="199"/>
      <c r="K63" s="199"/>
      <c r="L63" s="199"/>
      <c r="M63" s="199"/>
      <c r="N63" s="199"/>
      <c r="O63" s="199"/>
      <c r="P63" s="179"/>
      <c r="Q63" s="179"/>
      <c r="R63" s="179"/>
      <c r="S63" s="179"/>
      <c r="T63" s="213"/>
      <c r="U63" s="192"/>
      <c r="V63" s="192"/>
    </row>
    <row r="64" spans="1:22">
      <c r="A64" s="192"/>
      <c r="B64" s="193"/>
      <c r="C64" s="193"/>
      <c r="D64" s="193"/>
      <c r="E64" s="193"/>
      <c r="F64" s="197"/>
      <c r="G64" s="197"/>
      <c r="H64" s="193"/>
      <c r="I64" s="199"/>
      <c r="J64" s="199"/>
      <c r="K64" s="199"/>
      <c r="L64" s="199"/>
      <c r="M64" s="199"/>
      <c r="N64" s="199"/>
      <c r="O64" s="199"/>
      <c r="P64" s="179"/>
      <c r="Q64" s="179"/>
      <c r="R64" s="179"/>
      <c r="S64" s="179"/>
      <c r="T64" s="213"/>
      <c r="U64" s="192"/>
      <c r="V64" s="192"/>
    </row>
    <row r="65" spans="1:22">
      <c r="A65" s="192"/>
      <c r="B65" s="193"/>
      <c r="C65" s="193"/>
      <c r="D65" s="193"/>
      <c r="E65" s="193"/>
      <c r="F65" s="197"/>
      <c r="G65" s="197"/>
      <c r="H65" s="193"/>
      <c r="I65" s="199"/>
      <c r="J65" s="199"/>
      <c r="K65" s="199"/>
      <c r="L65" s="199"/>
      <c r="M65" s="199"/>
      <c r="N65" s="199"/>
      <c r="O65" s="199"/>
      <c r="P65" s="179"/>
      <c r="Q65" s="179"/>
      <c r="R65" s="179"/>
      <c r="S65" s="179"/>
      <c r="T65" s="213"/>
      <c r="U65" s="192"/>
      <c r="V65" s="192"/>
    </row>
    <row r="66" spans="1:22">
      <c r="A66" s="192"/>
      <c r="B66" s="193"/>
      <c r="C66" s="193"/>
      <c r="D66" s="193"/>
      <c r="E66" s="193"/>
      <c r="F66" s="197"/>
      <c r="G66" s="197"/>
      <c r="H66" s="193"/>
      <c r="I66" s="199"/>
      <c r="J66" s="199"/>
      <c r="K66" s="199"/>
      <c r="L66" s="199"/>
      <c r="M66" s="199"/>
      <c r="N66" s="199"/>
      <c r="O66" s="199"/>
      <c r="P66" s="179"/>
      <c r="Q66" s="179"/>
      <c r="R66" s="179"/>
      <c r="S66" s="179"/>
      <c r="T66" s="213"/>
      <c r="U66" s="192"/>
      <c r="V66" s="192"/>
    </row>
    <row r="67" spans="1:22">
      <c r="A67" s="192"/>
      <c r="B67" s="193"/>
      <c r="C67" s="193"/>
      <c r="D67" s="193"/>
      <c r="E67" s="193"/>
      <c r="F67" s="197"/>
      <c r="G67" s="197"/>
      <c r="H67" s="193"/>
      <c r="I67" s="199"/>
      <c r="J67" s="199"/>
      <c r="K67" s="199"/>
      <c r="L67" s="199"/>
      <c r="M67" s="199"/>
      <c r="N67" s="199"/>
      <c r="O67" s="199"/>
      <c r="P67" s="179"/>
      <c r="Q67" s="179"/>
      <c r="R67" s="179"/>
      <c r="S67" s="179"/>
      <c r="T67" s="213"/>
      <c r="U67" s="192"/>
      <c r="V67" s="192"/>
    </row>
    <row r="68" spans="1:22">
      <c r="A68" s="192"/>
      <c r="B68" s="193"/>
      <c r="C68" s="193"/>
      <c r="D68" s="193"/>
      <c r="E68" s="193"/>
      <c r="F68" s="197"/>
      <c r="G68" s="197"/>
      <c r="H68" s="193"/>
      <c r="I68" s="199"/>
      <c r="J68" s="199"/>
      <c r="K68" s="199"/>
      <c r="L68" s="199"/>
      <c r="M68" s="199"/>
      <c r="N68" s="199"/>
      <c r="O68" s="199"/>
      <c r="P68" s="179"/>
      <c r="Q68" s="179"/>
      <c r="R68" s="179"/>
      <c r="S68" s="179"/>
      <c r="T68" s="213"/>
      <c r="U68" s="192"/>
      <c r="V68" s="192"/>
    </row>
    <row r="69" spans="1:22">
      <c r="A69" s="192"/>
      <c r="B69" s="193"/>
      <c r="C69" s="193"/>
      <c r="D69" s="193"/>
      <c r="E69" s="193"/>
      <c r="F69" s="197"/>
      <c r="G69" s="197"/>
      <c r="H69" s="193"/>
      <c r="I69" s="199"/>
      <c r="J69" s="199"/>
      <c r="K69" s="199"/>
      <c r="L69" s="199"/>
      <c r="M69" s="199"/>
      <c r="N69" s="199"/>
      <c r="O69" s="199"/>
      <c r="P69" s="179"/>
      <c r="Q69" s="179"/>
      <c r="R69" s="179"/>
      <c r="S69" s="179"/>
      <c r="T69" s="213"/>
      <c r="U69" s="192"/>
      <c r="V69" s="192"/>
    </row>
    <row r="70" spans="1:22">
      <c r="A70" s="192"/>
      <c r="B70" s="193"/>
      <c r="C70" s="193"/>
      <c r="D70" s="193"/>
      <c r="E70" s="193"/>
      <c r="F70" s="197"/>
      <c r="G70" s="197"/>
      <c r="H70" s="193"/>
      <c r="I70" s="199"/>
      <c r="J70" s="199"/>
      <c r="K70" s="199"/>
      <c r="L70" s="199"/>
      <c r="M70" s="199"/>
      <c r="N70" s="199"/>
      <c r="O70" s="199"/>
      <c r="P70" s="179"/>
      <c r="Q70" s="179"/>
      <c r="R70" s="179"/>
      <c r="S70" s="179"/>
      <c r="T70" s="213"/>
      <c r="U70" s="192"/>
      <c r="V70" s="192"/>
    </row>
    <row r="71" spans="1:22">
      <c r="A71" s="192"/>
      <c r="B71" s="193"/>
      <c r="C71" s="193"/>
      <c r="D71" s="193"/>
      <c r="E71" s="193"/>
      <c r="F71" s="197"/>
      <c r="G71" s="197"/>
      <c r="H71" s="193"/>
      <c r="I71" s="199"/>
      <c r="J71" s="199"/>
      <c r="K71" s="199"/>
      <c r="L71" s="199"/>
      <c r="M71" s="199"/>
      <c r="N71" s="199"/>
      <c r="O71" s="199"/>
      <c r="P71" s="179"/>
      <c r="Q71" s="179"/>
      <c r="R71" s="179"/>
      <c r="S71" s="179"/>
      <c r="T71" s="213"/>
      <c r="U71" s="192"/>
      <c r="V71" s="192"/>
    </row>
    <row r="72" spans="1:22">
      <c r="A72" s="192"/>
      <c r="B72" s="193"/>
      <c r="C72" s="193"/>
      <c r="D72" s="193"/>
      <c r="E72" s="193"/>
      <c r="F72" s="197"/>
      <c r="G72" s="197"/>
      <c r="H72" s="193"/>
      <c r="I72" s="199"/>
      <c r="J72" s="199"/>
      <c r="K72" s="199"/>
      <c r="L72" s="199"/>
      <c r="M72" s="199"/>
      <c r="N72" s="199"/>
      <c r="O72" s="199"/>
      <c r="P72" s="179"/>
      <c r="Q72" s="179"/>
      <c r="R72" s="179"/>
      <c r="S72" s="179"/>
      <c r="T72" s="213"/>
      <c r="U72" s="192"/>
      <c r="V72" s="192"/>
    </row>
    <row r="73" spans="1:22">
      <c r="A73" s="192"/>
      <c r="B73" s="193"/>
      <c r="C73" s="193"/>
      <c r="D73" s="193"/>
      <c r="E73" s="193"/>
      <c r="F73" s="197"/>
      <c r="G73" s="197"/>
      <c r="H73" s="193"/>
      <c r="I73" s="199"/>
      <c r="J73" s="199"/>
      <c r="K73" s="199"/>
      <c r="L73" s="199"/>
      <c r="M73" s="199"/>
      <c r="N73" s="199"/>
      <c r="O73" s="199"/>
      <c r="P73" s="179"/>
      <c r="Q73" s="179"/>
      <c r="R73" s="179"/>
      <c r="S73" s="179"/>
      <c r="T73" s="213"/>
      <c r="U73" s="192"/>
      <c r="V73" s="192"/>
    </row>
    <row r="74" spans="1:22">
      <c r="A74" s="192"/>
      <c r="B74" s="193"/>
      <c r="C74" s="193"/>
      <c r="D74" s="193"/>
      <c r="E74" s="193"/>
      <c r="F74" s="197"/>
      <c r="G74" s="197"/>
      <c r="H74" s="193"/>
      <c r="I74" s="199"/>
      <c r="J74" s="199"/>
      <c r="K74" s="199"/>
      <c r="L74" s="199"/>
      <c r="M74" s="199"/>
      <c r="N74" s="199"/>
      <c r="O74" s="199"/>
      <c r="P74" s="179"/>
      <c r="Q74" s="179"/>
      <c r="R74" s="179"/>
      <c r="S74" s="179"/>
      <c r="T74" s="213"/>
      <c r="U74" s="192"/>
      <c r="V74" s="192"/>
    </row>
    <row r="75" spans="1:22">
      <c r="A75" s="192"/>
      <c r="B75" s="193"/>
      <c r="C75" s="193"/>
      <c r="D75" s="193"/>
      <c r="E75" s="193"/>
      <c r="F75" s="197"/>
      <c r="G75" s="197"/>
      <c r="H75" s="193"/>
      <c r="I75" s="199"/>
      <c r="J75" s="199"/>
      <c r="K75" s="199"/>
      <c r="L75" s="199"/>
      <c r="M75" s="199"/>
      <c r="N75" s="199"/>
      <c r="O75" s="199"/>
      <c r="P75" s="179"/>
      <c r="Q75" s="179"/>
      <c r="R75" s="179"/>
      <c r="S75" s="179"/>
      <c r="T75" s="213"/>
      <c r="U75" s="192"/>
      <c r="V75" s="192"/>
    </row>
    <row r="76" spans="1:22">
      <c r="A76" s="192"/>
      <c r="B76" s="193"/>
      <c r="C76" s="193"/>
      <c r="D76" s="193"/>
      <c r="E76" s="193"/>
      <c r="F76" s="197"/>
      <c r="G76" s="197"/>
      <c r="H76" s="193"/>
      <c r="I76" s="199"/>
      <c r="J76" s="199"/>
      <c r="K76" s="199"/>
      <c r="L76" s="199"/>
      <c r="M76" s="199"/>
      <c r="N76" s="199"/>
      <c r="O76" s="199"/>
      <c r="P76" s="179"/>
      <c r="Q76" s="179"/>
      <c r="R76" s="179"/>
      <c r="S76" s="179"/>
      <c r="T76" s="213"/>
      <c r="U76" s="192"/>
      <c r="V76" s="192"/>
    </row>
    <row r="77" spans="1:22">
      <c r="A77" s="192"/>
      <c r="B77" s="193"/>
      <c r="C77" s="193"/>
      <c r="D77" s="193"/>
      <c r="E77" s="193"/>
      <c r="F77" s="197"/>
      <c r="G77" s="197"/>
      <c r="H77" s="193"/>
      <c r="I77" s="199"/>
      <c r="J77" s="199"/>
      <c r="K77" s="199"/>
      <c r="L77" s="199"/>
      <c r="M77" s="199"/>
      <c r="N77" s="199"/>
      <c r="O77" s="199"/>
      <c r="P77" s="179"/>
      <c r="Q77" s="179"/>
      <c r="R77" s="179"/>
      <c r="S77" s="179"/>
      <c r="T77" s="213"/>
      <c r="U77" s="192"/>
      <c r="V77" s="192"/>
    </row>
    <row r="78" spans="1:22">
      <c r="A78" s="192"/>
      <c r="B78" s="193"/>
      <c r="C78" s="193"/>
      <c r="D78" s="193"/>
      <c r="E78" s="193"/>
      <c r="F78" s="197"/>
      <c r="G78" s="197"/>
      <c r="H78" s="193"/>
      <c r="I78" s="199"/>
      <c r="J78" s="199"/>
      <c r="K78" s="199"/>
      <c r="L78" s="199"/>
      <c r="M78" s="199"/>
      <c r="N78" s="199"/>
      <c r="O78" s="199"/>
      <c r="P78" s="179"/>
      <c r="Q78" s="179"/>
      <c r="R78" s="179"/>
      <c r="S78" s="179"/>
      <c r="T78" s="213"/>
      <c r="U78" s="192"/>
      <c r="V78" s="192"/>
    </row>
    <row r="79" spans="1:22">
      <c r="A79" s="192"/>
      <c r="B79" s="193"/>
      <c r="C79" s="193"/>
      <c r="D79" s="193"/>
      <c r="E79" s="193"/>
      <c r="F79" s="197"/>
      <c r="G79" s="197"/>
      <c r="H79" s="193"/>
      <c r="I79" s="199"/>
      <c r="J79" s="199"/>
      <c r="K79" s="199"/>
      <c r="L79" s="199"/>
      <c r="M79" s="199"/>
      <c r="N79" s="199"/>
      <c r="O79" s="199"/>
      <c r="P79" s="179"/>
      <c r="Q79" s="179"/>
      <c r="R79" s="179"/>
      <c r="S79" s="179"/>
      <c r="T79" s="213"/>
      <c r="U79" s="192"/>
      <c r="V79" s="192"/>
    </row>
    <row r="80" spans="1:22">
      <c r="A80" s="192"/>
      <c r="B80" s="193"/>
      <c r="C80" s="193"/>
      <c r="D80" s="193"/>
      <c r="E80" s="193"/>
      <c r="F80" s="197"/>
      <c r="G80" s="197"/>
      <c r="H80" s="193"/>
      <c r="I80" s="199"/>
      <c r="J80" s="199"/>
      <c r="K80" s="199"/>
      <c r="L80" s="199"/>
      <c r="M80" s="199"/>
      <c r="N80" s="199"/>
      <c r="O80" s="199"/>
      <c r="P80" s="179"/>
      <c r="Q80" s="179"/>
      <c r="R80" s="179"/>
      <c r="S80" s="179"/>
      <c r="T80" s="213"/>
      <c r="U80" s="192"/>
      <c r="V80" s="192"/>
    </row>
    <row r="81" spans="1:22">
      <c r="A81" s="192"/>
      <c r="B81" s="193"/>
      <c r="C81" s="193"/>
      <c r="D81" s="193"/>
      <c r="E81" s="193"/>
      <c r="F81" s="197"/>
      <c r="G81" s="197"/>
      <c r="H81" s="193"/>
      <c r="I81" s="199"/>
      <c r="J81" s="199"/>
      <c r="K81" s="199"/>
      <c r="L81" s="199"/>
      <c r="M81" s="199"/>
      <c r="N81" s="199"/>
      <c r="O81" s="199"/>
      <c r="P81" s="179"/>
      <c r="Q81" s="179"/>
      <c r="R81" s="179"/>
      <c r="S81" s="179"/>
      <c r="T81" s="213"/>
      <c r="U81" s="192"/>
      <c r="V81" s="192"/>
    </row>
    <row r="82" spans="1:22">
      <c r="A82" s="192"/>
      <c r="B82" s="193"/>
      <c r="C82" s="193"/>
      <c r="D82" s="193"/>
      <c r="E82" s="193"/>
      <c r="F82" s="197"/>
      <c r="G82" s="197"/>
      <c r="H82" s="193"/>
      <c r="I82" s="199"/>
      <c r="J82" s="199"/>
      <c r="K82" s="199"/>
      <c r="L82" s="199"/>
      <c r="M82" s="199"/>
      <c r="N82" s="199"/>
      <c r="O82" s="199"/>
      <c r="P82" s="179"/>
      <c r="Q82" s="179"/>
      <c r="R82" s="179"/>
      <c r="S82" s="179"/>
      <c r="T82" s="213"/>
      <c r="U82" s="192"/>
      <c r="V82" s="192"/>
    </row>
    <row r="83" spans="1:22">
      <c r="A83" s="192"/>
      <c r="B83" s="193"/>
      <c r="C83" s="193"/>
      <c r="D83" s="193"/>
      <c r="E83" s="193"/>
      <c r="F83" s="197"/>
      <c r="G83" s="197"/>
      <c r="H83" s="193"/>
      <c r="I83" s="199"/>
      <c r="J83" s="199"/>
      <c r="K83" s="199"/>
      <c r="L83" s="199"/>
      <c r="M83" s="199"/>
      <c r="N83" s="199"/>
      <c r="O83" s="199"/>
      <c r="P83" s="179"/>
      <c r="Q83" s="179"/>
      <c r="R83" s="179"/>
      <c r="S83" s="179"/>
      <c r="T83" s="213"/>
      <c r="U83" s="192"/>
      <c r="V83" s="192"/>
    </row>
    <row r="84" spans="1:22">
      <c r="A84" s="192"/>
      <c r="B84" s="193"/>
      <c r="C84" s="193"/>
      <c r="D84" s="193"/>
      <c r="E84" s="193"/>
      <c r="F84" s="197"/>
      <c r="G84" s="197"/>
      <c r="H84" s="193"/>
      <c r="I84" s="199"/>
      <c r="J84" s="199"/>
      <c r="K84" s="199"/>
      <c r="L84" s="199"/>
      <c r="M84" s="199"/>
      <c r="N84" s="199"/>
      <c r="O84" s="199"/>
      <c r="P84" s="179"/>
      <c r="Q84" s="179"/>
      <c r="R84" s="179"/>
      <c r="S84" s="179"/>
      <c r="T84" s="213"/>
      <c r="U84" s="192"/>
      <c r="V84" s="192"/>
    </row>
    <row r="85" spans="1:22">
      <c r="A85" s="192"/>
      <c r="B85" s="193"/>
      <c r="C85" s="193"/>
      <c r="D85" s="193"/>
      <c r="E85" s="193"/>
      <c r="F85" s="197"/>
      <c r="G85" s="197"/>
      <c r="H85" s="193"/>
      <c r="I85" s="199"/>
      <c r="J85" s="199"/>
      <c r="K85" s="199"/>
      <c r="L85" s="199"/>
      <c r="M85" s="199"/>
      <c r="N85" s="199"/>
      <c r="O85" s="199"/>
      <c r="P85" s="179"/>
      <c r="Q85" s="179"/>
      <c r="R85" s="179"/>
      <c r="S85" s="179"/>
      <c r="T85" s="213"/>
      <c r="U85" s="192"/>
      <c r="V85" s="192"/>
    </row>
    <row r="86" spans="1:22">
      <c r="A86" s="192"/>
      <c r="B86" s="193"/>
      <c r="C86" s="193"/>
      <c r="D86" s="193"/>
      <c r="E86" s="193"/>
      <c r="F86" s="197"/>
      <c r="G86" s="197"/>
      <c r="H86" s="193"/>
      <c r="I86" s="199"/>
      <c r="J86" s="199"/>
      <c r="K86" s="199"/>
      <c r="L86" s="199"/>
      <c r="M86" s="199"/>
      <c r="N86" s="199"/>
      <c r="O86" s="199"/>
      <c r="P86" s="179"/>
      <c r="Q86" s="179"/>
      <c r="R86" s="179"/>
      <c r="S86" s="179"/>
      <c r="T86" s="213"/>
      <c r="U86" s="192"/>
      <c r="V86" s="192"/>
    </row>
    <row r="87" spans="1:22">
      <c r="A87" s="192"/>
      <c r="B87" s="193"/>
      <c r="C87" s="193"/>
      <c r="D87" s="193"/>
      <c r="E87" s="193"/>
      <c r="F87" s="197"/>
      <c r="G87" s="197"/>
      <c r="H87" s="193"/>
      <c r="I87" s="199"/>
      <c r="J87" s="199"/>
      <c r="K87" s="199"/>
      <c r="L87" s="199"/>
      <c r="M87" s="199"/>
      <c r="N87" s="199"/>
      <c r="O87" s="199"/>
      <c r="P87" s="179"/>
      <c r="Q87" s="179"/>
      <c r="R87" s="179"/>
      <c r="S87" s="179"/>
      <c r="T87" s="213"/>
      <c r="U87" s="192"/>
      <c r="V87" s="192"/>
    </row>
    <row r="88" spans="1:22">
      <c r="A88" s="192"/>
      <c r="B88" s="193"/>
      <c r="C88" s="193"/>
      <c r="D88" s="193"/>
      <c r="E88" s="193"/>
      <c r="F88" s="197"/>
      <c r="G88" s="197"/>
      <c r="H88" s="193"/>
      <c r="I88" s="199"/>
      <c r="J88" s="199"/>
      <c r="K88" s="199"/>
      <c r="L88" s="199"/>
      <c r="M88" s="199"/>
      <c r="N88" s="199"/>
      <c r="O88" s="199"/>
      <c r="P88" s="179"/>
      <c r="Q88" s="179"/>
      <c r="R88" s="179"/>
      <c r="S88" s="179"/>
      <c r="T88" s="213"/>
      <c r="U88" s="192"/>
      <c r="V88" s="192"/>
    </row>
    <row r="89" spans="1:22">
      <c r="A89" s="192"/>
      <c r="B89" s="193"/>
      <c r="C89" s="193"/>
      <c r="D89" s="193"/>
      <c r="E89" s="193"/>
      <c r="F89" s="197"/>
      <c r="G89" s="197"/>
      <c r="H89" s="193"/>
      <c r="I89" s="199"/>
      <c r="J89" s="199"/>
      <c r="K89" s="199"/>
      <c r="L89" s="199"/>
      <c r="M89" s="199"/>
      <c r="N89" s="199"/>
      <c r="O89" s="199"/>
      <c r="P89" s="179"/>
      <c r="Q89" s="179"/>
      <c r="R89" s="179"/>
      <c r="S89" s="179"/>
      <c r="T89" s="213"/>
      <c r="U89" s="192"/>
      <c r="V89" s="192"/>
    </row>
    <row r="90" spans="1:22">
      <c r="A90" s="192"/>
      <c r="B90" s="193"/>
      <c r="C90" s="193"/>
      <c r="D90" s="193"/>
      <c r="E90" s="193"/>
      <c r="F90" s="197"/>
      <c r="G90" s="197"/>
      <c r="H90" s="193"/>
      <c r="I90" s="199"/>
      <c r="J90" s="199"/>
      <c r="K90" s="199"/>
      <c r="L90" s="199"/>
      <c r="M90" s="199"/>
      <c r="N90" s="199"/>
      <c r="O90" s="199"/>
      <c r="P90" s="179"/>
      <c r="Q90" s="179"/>
      <c r="R90" s="179"/>
      <c r="S90" s="179"/>
      <c r="T90" s="213"/>
      <c r="U90" s="192"/>
      <c r="V90" s="192"/>
    </row>
    <row r="91" spans="1:22">
      <c r="A91" s="192"/>
      <c r="B91" s="193"/>
      <c r="C91" s="193"/>
      <c r="D91" s="193"/>
      <c r="E91" s="193"/>
      <c r="F91" s="197"/>
      <c r="G91" s="197"/>
      <c r="H91" s="193"/>
      <c r="I91" s="199"/>
      <c r="J91" s="199"/>
      <c r="K91" s="199"/>
      <c r="L91" s="199"/>
      <c r="M91" s="199"/>
      <c r="N91" s="199"/>
      <c r="O91" s="199"/>
      <c r="P91" s="179"/>
      <c r="Q91" s="179"/>
      <c r="R91" s="179"/>
      <c r="S91" s="179"/>
      <c r="T91" s="213"/>
      <c r="U91" s="192"/>
      <c r="V91" s="192"/>
    </row>
    <row r="92" spans="1:22">
      <c r="A92" s="192"/>
      <c r="B92" s="193"/>
      <c r="C92" s="193"/>
      <c r="D92" s="193"/>
      <c r="E92" s="193"/>
      <c r="F92" s="197"/>
      <c r="G92" s="197"/>
      <c r="H92" s="193"/>
      <c r="I92" s="199"/>
      <c r="J92" s="199"/>
      <c r="K92" s="199"/>
      <c r="L92" s="199"/>
      <c r="M92" s="199"/>
      <c r="N92" s="199"/>
      <c r="O92" s="199"/>
      <c r="P92" s="179"/>
      <c r="Q92" s="179"/>
      <c r="R92" s="179"/>
      <c r="S92" s="179"/>
      <c r="T92" s="213"/>
      <c r="U92" s="192"/>
      <c r="V92" s="192"/>
    </row>
    <row r="93" spans="1:22">
      <c r="A93" s="192"/>
      <c r="B93" s="193"/>
      <c r="C93" s="193"/>
      <c r="D93" s="193"/>
      <c r="E93" s="193"/>
      <c r="F93" s="197"/>
      <c r="G93" s="197"/>
      <c r="H93" s="193"/>
      <c r="I93" s="199"/>
      <c r="J93" s="199"/>
      <c r="K93" s="199"/>
      <c r="L93" s="199"/>
      <c r="M93" s="199"/>
      <c r="N93" s="199"/>
      <c r="O93" s="199"/>
      <c r="P93" s="179"/>
      <c r="Q93" s="179"/>
      <c r="R93" s="179"/>
      <c r="S93" s="179"/>
      <c r="T93" s="213"/>
      <c r="U93" s="192"/>
      <c r="V93" s="192"/>
    </row>
    <row r="94" spans="1:22">
      <c r="A94" s="192"/>
      <c r="B94" s="193"/>
      <c r="C94" s="193"/>
      <c r="D94" s="193"/>
      <c r="E94" s="193"/>
      <c r="F94" s="197"/>
      <c r="G94" s="197"/>
      <c r="H94" s="193"/>
      <c r="I94" s="199"/>
      <c r="J94" s="199"/>
      <c r="K94" s="199"/>
      <c r="L94" s="199"/>
      <c r="M94" s="199"/>
      <c r="N94" s="199"/>
      <c r="O94" s="199"/>
      <c r="P94" s="179"/>
      <c r="Q94" s="179"/>
      <c r="R94" s="179"/>
      <c r="S94" s="179"/>
      <c r="T94" s="213"/>
      <c r="U94" s="192"/>
      <c r="V94" s="192"/>
    </row>
    <row r="95" spans="1:22">
      <c r="A95" s="192"/>
      <c r="B95" s="193"/>
      <c r="C95" s="193"/>
      <c r="D95" s="193"/>
      <c r="E95" s="193"/>
      <c r="F95" s="197"/>
      <c r="G95" s="197"/>
      <c r="H95" s="193"/>
      <c r="I95" s="199"/>
      <c r="J95" s="199"/>
      <c r="K95" s="199"/>
      <c r="L95" s="199"/>
      <c r="M95" s="199"/>
      <c r="N95" s="199"/>
      <c r="O95" s="199"/>
      <c r="P95" s="179"/>
      <c r="Q95" s="179"/>
      <c r="R95" s="179"/>
      <c r="S95" s="179"/>
      <c r="T95" s="213"/>
      <c r="U95" s="192"/>
      <c r="V95" s="192"/>
    </row>
    <row r="96" spans="1:22">
      <c r="A96" s="192"/>
      <c r="B96" s="193"/>
      <c r="C96" s="193"/>
      <c r="D96" s="193"/>
      <c r="E96" s="193"/>
      <c r="F96" s="197"/>
      <c r="G96" s="197"/>
      <c r="H96" s="193"/>
      <c r="I96" s="199"/>
      <c r="J96" s="199"/>
      <c r="K96" s="199"/>
      <c r="L96" s="199"/>
      <c r="M96" s="199"/>
      <c r="N96" s="199"/>
      <c r="O96" s="199"/>
      <c r="P96" s="179"/>
      <c r="Q96" s="179"/>
      <c r="R96" s="179"/>
      <c r="S96" s="179"/>
      <c r="T96" s="213"/>
      <c r="U96" s="192"/>
      <c r="V96" s="192"/>
    </row>
    <row r="97" spans="1:22">
      <c r="A97" s="192"/>
      <c r="B97" s="193"/>
      <c r="C97" s="193"/>
      <c r="D97" s="193"/>
      <c r="E97" s="193"/>
      <c r="F97" s="197"/>
      <c r="G97" s="197"/>
      <c r="H97" s="193"/>
      <c r="I97" s="199"/>
      <c r="J97" s="199"/>
      <c r="K97" s="199"/>
      <c r="L97" s="199"/>
      <c r="M97" s="199"/>
      <c r="N97" s="199"/>
      <c r="O97" s="199"/>
      <c r="P97" s="179"/>
      <c r="Q97" s="179"/>
      <c r="R97" s="179"/>
      <c r="S97" s="179"/>
      <c r="T97" s="213"/>
      <c r="U97" s="192"/>
      <c r="V97" s="192"/>
    </row>
    <row r="98" spans="1:22">
      <c r="A98" s="192"/>
      <c r="B98" s="193"/>
      <c r="C98" s="193"/>
      <c r="D98" s="193"/>
      <c r="E98" s="193"/>
      <c r="F98" s="197"/>
      <c r="G98" s="197"/>
      <c r="H98" s="193"/>
      <c r="I98" s="199"/>
      <c r="J98" s="199"/>
      <c r="K98" s="199"/>
      <c r="L98" s="199"/>
      <c r="M98" s="199"/>
      <c r="N98" s="199"/>
      <c r="O98" s="199"/>
      <c r="P98" s="179"/>
      <c r="Q98" s="179"/>
      <c r="R98" s="179"/>
      <c r="S98" s="179"/>
      <c r="T98" s="213"/>
      <c r="U98" s="192"/>
      <c r="V98" s="192"/>
    </row>
    <row r="99" spans="1:22">
      <c r="A99" s="192"/>
      <c r="B99" s="193"/>
      <c r="C99" s="193"/>
      <c r="D99" s="193"/>
      <c r="E99" s="193"/>
      <c r="F99" s="197"/>
      <c r="G99" s="197"/>
      <c r="H99" s="193"/>
      <c r="I99" s="199"/>
      <c r="J99" s="199"/>
      <c r="K99" s="199"/>
      <c r="L99" s="199"/>
      <c r="M99" s="199"/>
      <c r="N99" s="199"/>
      <c r="O99" s="199"/>
      <c r="P99" s="179"/>
      <c r="Q99" s="179"/>
      <c r="R99" s="179"/>
      <c r="S99" s="179"/>
      <c r="T99" s="213"/>
      <c r="U99" s="192"/>
      <c r="V99" s="192"/>
    </row>
    <row r="100" spans="1:22">
      <c r="A100" s="192"/>
      <c r="B100" s="193"/>
      <c r="C100" s="193"/>
      <c r="D100" s="193"/>
      <c r="E100" s="193"/>
      <c r="F100" s="197"/>
      <c r="G100" s="197"/>
      <c r="H100" s="193"/>
      <c r="I100" s="199"/>
      <c r="J100" s="199"/>
      <c r="K100" s="199"/>
      <c r="L100" s="199"/>
      <c r="M100" s="199"/>
      <c r="N100" s="199"/>
      <c r="O100" s="199"/>
      <c r="P100" s="179"/>
      <c r="Q100" s="179"/>
      <c r="R100" s="179"/>
      <c r="S100" s="179"/>
      <c r="T100" s="213"/>
      <c r="U100" s="192"/>
      <c r="V100" s="192"/>
    </row>
    <row r="101" spans="1:22">
      <c r="A101" s="192"/>
      <c r="B101" s="193"/>
      <c r="C101" s="193"/>
      <c r="D101" s="193"/>
      <c r="E101" s="193"/>
      <c r="F101" s="197"/>
      <c r="G101" s="197"/>
      <c r="H101" s="193"/>
      <c r="I101" s="199"/>
      <c r="J101" s="199"/>
      <c r="K101" s="199"/>
      <c r="L101" s="199"/>
      <c r="M101" s="199"/>
      <c r="N101" s="199"/>
      <c r="O101" s="199"/>
      <c r="P101" s="179"/>
      <c r="Q101" s="179"/>
      <c r="R101" s="179"/>
      <c r="S101" s="179"/>
      <c r="T101" s="213"/>
      <c r="U101" s="192"/>
      <c r="V101" s="192"/>
    </row>
    <row r="102" spans="1:22">
      <c r="A102" s="192"/>
      <c r="B102" s="193"/>
      <c r="C102" s="193"/>
      <c r="D102" s="193"/>
      <c r="E102" s="193"/>
      <c r="F102" s="197"/>
      <c r="G102" s="197"/>
      <c r="H102" s="193"/>
      <c r="I102" s="199"/>
      <c r="J102" s="199"/>
      <c r="K102" s="199"/>
      <c r="L102" s="199"/>
      <c r="M102" s="199"/>
      <c r="N102" s="199"/>
      <c r="O102" s="199"/>
      <c r="P102" s="179"/>
      <c r="Q102" s="179"/>
      <c r="R102" s="179"/>
      <c r="S102" s="179"/>
      <c r="T102" s="213"/>
      <c r="U102" s="192"/>
      <c r="V102" s="192"/>
    </row>
    <row r="103" spans="1:22">
      <c r="A103" s="192"/>
      <c r="B103" s="193"/>
      <c r="C103" s="193"/>
      <c r="D103" s="193"/>
      <c r="E103" s="193"/>
      <c r="F103" s="197"/>
      <c r="G103" s="197"/>
      <c r="H103" s="193"/>
      <c r="I103" s="199"/>
      <c r="J103" s="199"/>
      <c r="K103" s="199"/>
      <c r="L103" s="199"/>
      <c r="M103" s="199"/>
      <c r="N103" s="199"/>
      <c r="O103" s="199"/>
      <c r="P103" s="179"/>
      <c r="Q103" s="179"/>
      <c r="R103" s="179"/>
      <c r="S103" s="179"/>
      <c r="T103" s="213"/>
      <c r="U103" s="192"/>
      <c r="V103" s="192"/>
    </row>
    <row r="104" spans="1:22">
      <c r="A104" s="192"/>
      <c r="B104" s="193"/>
      <c r="C104" s="193"/>
      <c r="D104" s="193"/>
      <c r="E104" s="193"/>
      <c r="F104" s="197"/>
      <c r="G104" s="197"/>
      <c r="H104" s="193"/>
      <c r="I104" s="199"/>
      <c r="J104" s="199"/>
      <c r="K104" s="199"/>
      <c r="L104" s="199"/>
      <c r="M104" s="199"/>
      <c r="N104" s="199"/>
      <c r="O104" s="199"/>
      <c r="P104" s="179"/>
      <c r="Q104" s="179"/>
      <c r="R104" s="179"/>
      <c r="S104" s="179"/>
      <c r="T104" s="213"/>
      <c r="U104" s="192"/>
      <c r="V104" s="192"/>
    </row>
    <row r="105" spans="1:22">
      <c r="A105" s="192"/>
      <c r="B105" s="193"/>
      <c r="C105" s="193"/>
      <c r="D105" s="193"/>
      <c r="E105" s="193"/>
      <c r="F105" s="197"/>
      <c r="G105" s="197"/>
      <c r="H105" s="193"/>
      <c r="I105" s="199"/>
      <c r="J105" s="199"/>
      <c r="K105" s="199"/>
      <c r="L105" s="199"/>
      <c r="M105" s="199"/>
      <c r="N105" s="199"/>
      <c r="O105" s="199"/>
      <c r="P105" s="179"/>
      <c r="Q105" s="179"/>
      <c r="R105" s="179"/>
      <c r="S105" s="179"/>
      <c r="T105" s="213"/>
      <c r="U105" s="192"/>
      <c r="V105" s="192"/>
    </row>
    <row r="106" spans="1:22">
      <c r="A106" s="192"/>
      <c r="B106" s="193"/>
      <c r="C106" s="193"/>
      <c r="D106" s="193"/>
      <c r="E106" s="193"/>
      <c r="F106" s="197"/>
      <c r="G106" s="197"/>
      <c r="H106" s="193"/>
      <c r="I106" s="199"/>
      <c r="J106" s="199"/>
      <c r="K106" s="199"/>
      <c r="L106" s="199"/>
      <c r="M106" s="199"/>
      <c r="N106" s="199"/>
      <c r="O106" s="199"/>
      <c r="P106" s="179"/>
      <c r="Q106" s="179"/>
      <c r="R106" s="179"/>
      <c r="S106" s="179"/>
      <c r="T106" s="213"/>
      <c r="U106" s="192"/>
      <c r="V106" s="192"/>
    </row>
    <row r="107" spans="1:22">
      <c r="A107" s="192"/>
      <c r="B107" s="193"/>
      <c r="C107" s="193"/>
      <c r="D107" s="193"/>
      <c r="E107" s="193"/>
      <c r="F107" s="197"/>
      <c r="G107" s="197"/>
      <c r="H107" s="193"/>
      <c r="I107" s="199"/>
      <c r="J107" s="199"/>
      <c r="K107" s="199"/>
      <c r="L107" s="199"/>
      <c r="M107" s="199"/>
      <c r="N107" s="199"/>
      <c r="O107" s="199"/>
      <c r="P107" s="179"/>
      <c r="Q107" s="179"/>
      <c r="R107" s="179"/>
      <c r="S107" s="179"/>
      <c r="T107" s="213"/>
      <c r="U107" s="192"/>
      <c r="V107" s="192"/>
    </row>
    <row r="108" spans="1:22">
      <c r="A108" s="192"/>
      <c r="B108" s="193"/>
      <c r="C108" s="193"/>
      <c r="D108" s="193"/>
      <c r="E108" s="193"/>
      <c r="F108" s="197"/>
      <c r="G108" s="197"/>
      <c r="H108" s="193"/>
      <c r="I108" s="199"/>
      <c r="J108" s="199"/>
      <c r="K108" s="199"/>
      <c r="L108" s="199"/>
      <c r="M108" s="199"/>
      <c r="N108" s="199"/>
      <c r="O108" s="199"/>
      <c r="P108" s="179"/>
      <c r="Q108" s="179"/>
      <c r="R108" s="179"/>
      <c r="S108" s="179"/>
      <c r="T108" s="213"/>
      <c r="U108" s="192"/>
      <c r="V108" s="192"/>
    </row>
    <row r="109" spans="1:22">
      <c r="A109" s="192"/>
      <c r="B109" s="193"/>
      <c r="C109" s="193"/>
      <c r="D109" s="193"/>
      <c r="E109" s="193"/>
      <c r="F109" s="197"/>
      <c r="G109" s="197"/>
      <c r="H109" s="193"/>
      <c r="I109" s="199"/>
      <c r="J109" s="199"/>
      <c r="K109" s="199"/>
      <c r="L109" s="199"/>
      <c r="M109" s="199"/>
      <c r="N109" s="199"/>
      <c r="O109" s="199"/>
      <c r="P109" s="179"/>
      <c r="Q109" s="179"/>
      <c r="R109" s="179"/>
      <c r="S109" s="179"/>
      <c r="T109" s="213"/>
      <c r="U109" s="192"/>
      <c r="V109" s="192"/>
    </row>
    <row r="110" spans="1:22">
      <c r="A110" s="192"/>
      <c r="B110" s="193"/>
      <c r="C110" s="193"/>
      <c r="D110" s="193"/>
      <c r="E110" s="193"/>
      <c r="F110" s="197"/>
      <c r="G110" s="197"/>
      <c r="H110" s="193"/>
      <c r="I110" s="199"/>
      <c r="J110" s="199"/>
      <c r="K110" s="199"/>
      <c r="L110" s="199"/>
      <c r="M110" s="199"/>
      <c r="N110" s="199"/>
      <c r="O110" s="199"/>
      <c r="P110" s="179"/>
      <c r="Q110" s="179"/>
      <c r="R110" s="179"/>
      <c r="S110" s="179"/>
      <c r="T110" s="213"/>
      <c r="U110" s="192"/>
      <c r="V110" s="192"/>
    </row>
    <row r="111" spans="1:22">
      <c r="A111" s="192"/>
      <c r="B111" s="193"/>
      <c r="C111" s="193"/>
      <c r="D111" s="193"/>
      <c r="E111" s="193"/>
      <c r="F111" s="197"/>
      <c r="G111" s="197"/>
      <c r="H111" s="193"/>
      <c r="I111" s="199"/>
      <c r="J111" s="199"/>
      <c r="K111" s="199"/>
      <c r="L111" s="199"/>
      <c r="M111" s="199"/>
      <c r="N111" s="199"/>
      <c r="O111" s="199"/>
      <c r="P111" s="179"/>
      <c r="Q111" s="179"/>
      <c r="R111" s="179"/>
      <c r="S111" s="179"/>
      <c r="T111" s="213"/>
      <c r="U111" s="192"/>
      <c r="V111" s="192"/>
    </row>
    <row r="112" spans="1:22">
      <c r="A112" s="192"/>
      <c r="B112" s="193"/>
      <c r="C112" s="193"/>
      <c r="D112" s="193"/>
      <c r="E112" s="193"/>
      <c r="F112" s="197"/>
      <c r="G112" s="197"/>
      <c r="H112" s="193"/>
      <c r="I112" s="199"/>
      <c r="J112" s="199"/>
      <c r="K112" s="199"/>
      <c r="L112" s="199"/>
      <c r="M112" s="199"/>
      <c r="N112" s="199"/>
      <c r="O112" s="199"/>
      <c r="P112" s="179"/>
      <c r="Q112" s="179"/>
      <c r="R112" s="179"/>
      <c r="S112" s="179"/>
      <c r="T112" s="213"/>
      <c r="U112" s="192"/>
      <c r="V112" s="192"/>
    </row>
    <row r="113" spans="1:22">
      <c r="A113" s="192"/>
      <c r="B113" s="193"/>
      <c r="C113" s="193"/>
      <c r="D113" s="193"/>
      <c r="E113" s="193"/>
      <c r="F113" s="197"/>
      <c r="G113" s="197"/>
      <c r="H113" s="193"/>
      <c r="I113" s="199"/>
      <c r="J113" s="199"/>
      <c r="K113" s="199"/>
      <c r="L113" s="199"/>
      <c r="M113" s="199"/>
      <c r="N113" s="199"/>
      <c r="O113" s="199"/>
      <c r="P113" s="179"/>
      <c r="Q113" s="179"/>
      <c r="R113" s="179"/>
      <c r="S113" s="179"/>
      <c r="T113" s="213"/>
      <c r="U113" s="192"/>
      <c r="V113" s="192"/>
    </row>
    <row r="114" spans="1:22">
      <c r="A114" s="192"/>
      <c r="B114" s="193"/>
      <c r="C114" s="193"/>
      <c r="D114" s="193"/>
      <c r="E114" s="193"/>
      <c r="F114" s="197"/>
      <c r="G114" s="197"/>
      <c r="H114" s="193"/>
      <c r="I114" s="199"/>
      <c r="J114" s="199"/>
      <c r="K114" s="199"/>
      <c r="L114" s="199"/>
      <c r="M114" s="199"/>
      <c r="N114" s="199"/>
      <c r="O114" s="199"/>
      <c r="P114" s="179"/>
      <c r="Q114" s="179"/>
      <c r="R114" s="179"/>
      <c r="S114" s="179"/>
      <c r="T114" s="213"/>
      <c r="U114" s="192"/>
      <c r="V114" s="192"/>
    </row>
    <row r="115" spans="1:22">
      <c r="A115" s="192"/>
      <c r="B115" s="193"/>
      <c r="C115" s="193"/>
      <c r="D115" s="193"/>
      <c r="E115" s="193"/>
      <c r="F115" s="197"/>
      <c r="G115" s="197"/>
      <c r="H115" s="193"/>
      <c r="I115" s="199"/>
      <c r="J115" s="199"/>
      <c r="K115" s="199"/>
      <c r="L115" s="199"/>
      <c r="M115" s="199"/>
      <c r="N115" s="199"/>
      <c r="O115" s="199"/>
      <c r="P115" s="179"/>
      <c r="Q115" s="179"/>
      <c r="R115" s="179"/>
      <c r="S115" s="179"/>
      <c r="T115" s="213"/>
      <c r="U115" s="192"/>
      <c r="V115" s="192"/>
    </row>
    <row r="116" spans="1:22">
      <c r="A116" s="192"/>
      <c r="B116" s="193"/>
      <c r="C116" s="193"/>
      <c r="D116" s="193"/>
      <c r="E116" s="193"/>
      <c r="F116" s="197"/>
      <c r="G116" s="197"/>
      <c r="H116" s="193"/>
      <c r="I116" s="199"/>
      <c r="J116" s="199"/>
      <c r="K116" s="199"/>
      <c r="L116" s="199"/>
      <c r="M116" s="199"/>
      <c r="N116" s="199"/>
      <c r="O116" s="199"/>
      <c r="P116" s="179"/>
      <c r="Q116" s="179"/>
      <c r="R116" s="179"/>
      <c r="S116" s="179"/>
      <c r="T116" s="213"/>
      <c r="U116" s="192"/>
      <c r="V116" s="192"/>
    </row>
    <row r="117" spans="1:22">
      <c r="A117" s="192"/>
      <c r="B117" s="193"/>
      <c r="C117" s="193"/>
      <c r="D117" s="193"/>
      <c r="E117" s="193"/>
      <c r="F117" s="197"/>
      <c r="G117" s="197"/>
      <c r="H117" s="193"/>
      <c r="I117" s="199"/>
      <c r="J117" s="199"/>
      <c r="K117" s="199"/>
      <c r="L117" s="199"/>
      <c r="M117" s="199"/>
      <c r="N117" s="199"/>
      <c r="O117" s="199"/>
      <c r="P117" s="179"/>
      <c r="Q117" s="179"/>
      <c r="R117" s="179"/>
      <c r="S117" s="179"/>
      <c r="T117" s="213"/>
      <c r="U117" s="192"/>
      <c r="V117" s="192"/>
    </row>
    <row r="118" spans="1:22">
      <c r="A118" s="192"/>
      <c r="B118" s="193"/>
      <c r="C118" s="193"/>
      <c r="D118" s="193"/>
      <c r="E118" s="193"/>
      <c r="F118" s="197"/>
      <c r="G118" s="197"/>
      <c r="H118" s="193"/>
      <c r="I118" s="199"/>
      <c r="J118" s="199"/>
      <c r="K118" s="199"/>
      <c r="L118" s="199"/>
      <c r="M118" s="199"/>
      <c r="N118" s="199"/>
      <c r="O118" s="199"/>
      <c r="P118" s="179"/>
      <c r="Q118" s="179"/>
      <c r="R118" s="179"/>
      <c r="S118" s="179"/>
      <c r="T118" s="213"/>
      <c r="U118" s="192"/>
      <c r="V118" s="192"/>
    </row>
    <row r="119" spans="1:22">
      <c r="A119" s="192"/>
      <c r="B119" s="193"/>
      <c r="C119" s="193"/>
      <c r="D119" s="193"/>
      <c r="E119" s="193"/>
      <c r="F119" s="197"/>
      <c r="G119" s="197"/>
      <c r="H119" s="193"/>
      <c r="I119" s="199"/>
      <c r="J119" s="199"/>
      <c r="K119" s="199"/>
      <c r="L119" s="199"/>
      <c r="M119" s="199"/>
      <c r="N119" s="199"/>
      <c r="O119" s="199"/>
      <c r="P119" s="179"/>
      <c r="Q119" s="179"/>
      <c r="R119" s="179"/>
      <c r="S119" s="179"/>
      <c r="T119" s="213"/>
      <c r="U119" s="192"/>
      <c r="V119" s="192"/>
    </row>
    <row r="120" spans="1:22">
      <c r="A120" s="192"/>
      <c r="B120" s="193"/>
      <c r="C120" s="193"/>
      <c r="D120" s="193"/>
      <c r="E120" s="193"/>
      <c r="F120" s="197"/>
      <c r="G120" s="197"/>
      <c r="H120" s="193"/>
      <c r="I120" s="199"/>
      <c r="J120" s="199"/>
      <c r="K120" s="199"/>
      <c r="L120" s="199"/>
      <c r="M120" s="199"/>
      <c r="N120" s="199"/>
      <c r="O120" s="199"/>
      <c r="P120" s="179"/>
      <c r="Q120" s="179"/>
      <c r="R120" s="179"/>
      <c r="S120" s="179"/>
      <c r="T120" s="213"/>
      <c r="U120" s="192"/>
      <c r="V120" s="192"/>
    </row>
    <row r="121" spans="1:22">
      <c r="A121" s="192"/>
      <c r="B121" s="193"/>
      <c r="C121" s="193"/>
      <c r="D121" s="193"/>
      <c r="E121" s="193"/>
      <c r="F121" s="197"/>
      <c r="G121" s="197"/>
      <c r="H121" s="193"/>
      <c r="I121" s="199"/>
      <c r="J121" s="199"/>
      <c r="K121" s="199"/>
      <c r="L121" s="199"/>
      <c r="M121" s="199"/>
      <c r="N121" s="199"/>
      <c r="O121" s="199"/>
      <c r="P121" s="179"/>
      <c r="Q121" s="179"/>
      <c r="R121" s="179"/>
      <c r="S121" s="179"/>
      <c r="T121" s="213"/>
      <c r="U121" s="192"/>
      <c r="V121" s="192"/>
    </row>
    <row r="122" spans="1:22">
      <c r="A122" s="192"/>
      <c r="B122" s="193"/>
      <c r="C122" s="193"/>
      <c r="D122" s="193"/>
      <c r="E122" s="193"/>
      <c r="F122" s="197"/>
      <c r="G122" s="197"/>
      <c r="H122" s="193"/>
      <c r="I122" s="199"/>
      <c r="J122" s="199"/>
      <c r="K122" s="199"/>
      <c r="L122" s="199"/>
      <c r="M122" s="199"/>
      <c r="N122" s="199"/>
      <c r="O122" s="199"/>
      <c r="P122" s="179"/>
      <c r="Q122" s="179"/>
      <c r="R122" s="179"/>
      <c r="S122" s="179"/>
      <c r="T122" s="213"/>
      <c r="U122" s="192"/>
      <c r="V122" s="192"/>
    </row>
    <row r="123" spans="1:22">
      <c r="A123" s="192"/>
      <c r="B123" s="193"/>
      <c r="C123" s="193"/>
      <c r="D123" s="193"/>
      <c r="E123" s="193"/>
      <c r="F123" s="197"/>
      <c r="G123" s="197"/>
      <c r="H123" s="193"/>
      <c r="I123" s="199"/>
      <c r="J123" s="199"/>
      <c r="K123" s="199"/>
      <c r="L123" s="199"/>
      <c r="M123" s="199"/>
      <c r="N123" s="199"/>
      <c r="O123" s="199"/>
      <c r="P123" s="179"/>
      <c r="Q123" s="179"/>
      <c r="R123" s="179"/>
      <c r="S123" s="179"/>
      <c r="T123" s="213"/>
      <c r="U123" s="192"/>
      <c r="V123" s="192"/>
    </row>
    <row r="124" spans="1:22">
      <c r="A124" s="192"/>
      <c r="B124" s="193"/>
      <c r="C124" s="193"/>
      <c r="D124" s="193"/>
      <c r="E124" s="193"/>
      <c r="F124" s="197"/>
      <c r="G124" s="197"/>
      <c r="H124" s="193"/>
      <c r="I124" s="199"/>
      <c r="J124" s="199"/>
      <c r="K124" s="199"/>
      <c r="L124" s="199"/>
      <c r="M124" s="199"/>
      <c r="N124" s="199"/>
      <c r="O124" s="199"/>
      <c r="P124" s="179"/>
      <c r="Q124" s="179"/>
      <c r="R124" s="179"/>
      <c r="S124" s="179"/>
      <c r="T124" s="213"/>
      <c r="U124" s="192"/>
      <c r="V124" s="192"/>
    </row>
    <row r="125" spans="1:22">
      <c r="A125" s="192"/>
      <c r="B125" s="193"/>
      <c r="C125" s="193"/>
      <c r="D125" s="193"/>
      <c r="E125" s="193"/>
      <c r="F125" s="197"/>
      <c r="G125" s="197"/>
      <c r="H125" s="193"/>
      <c r="I125" s="199"/>
      <c r="J125" s="199"/>
      <c r="K125" s="199"/>
      <c r="L125" s="199"/>
      <c r="M125" s="199"/>
      <c r="N125" s="199"/>
      <c r="O125" s="199"/>
      <c r="P125" s="179"/>
      <c r="Q125" s="179"/>
      <c r="R125" s="179"/>
      <c r="S125" s="179"/>
      <c r="T125" s="213"/>
      <c r="U125" s="192"/>
      <c r="V125" s="192"/>
    </row>
    <row r="126" spans="1:22">
      <c r="A126" s="192"/>
      <c r="B126" s="193"/>
      <c r="C126" s="193"/>
      <c r="D126" s="193"/>
      <c r="E126" s="193"/>
      <c r="F126" s="197"/>
      <c r="G126" s="197"/>
      <c r="H126" s="193"/>
      <c r="I126" s="199"/>
      <c r="J126" s="199"/>
      <c r="K126" s="199"/>
      <c r="L126" s="199"/>
      <c r="M126" s="199"/>
      <c r="N126" s="199"/>
      <c r="O126" s="199"/>
      <c r="P126" s="179"/>
      <c r="Q126" s="179"/>
      <c r="R126" s="179"/>
      <c r="S126" s="179"/>
      <c r="T126" s="213"/>
      <c r="U126" s="192"/>
      <c r="V126" s="192"/>
    </row>
    <row r="127" spans="1:22">
      <c r="A127" s="192"/>
      <c r="B127" s="193"/>
      <c r="C127" s="193"/>
      <c r="D127" s="193"/>
      <c r="E127" s="193"/>
      <c r="F127" s="197"/>
      <c r="G127" s="197"/>
      <c r="H127" s="193"/>
      <c r="I127" s="199"/>
      <c r="J127" s="199"/>
      <c r="K127" s="199"/>
      <c r="L127" s="199"/>
      <c r="M127" s="199"/>
      <c r="N127" s="199"/>
      <c r="O127" s="199"/>
      <c r="P127" s="179"/>
      <c r="Q127" s="179"/>
      <c r="R127" s="179"/>
      <c r="S127" s="179"/>
      <c r="T127" s="213"/>
      <c r="U127" s="192"/>
      <c r="V127" s="192"/>
    </row>
    <row r="128" spans="1:22">
      <c r="A128" s="192"/>
      <c r="B128" s="193"/>
      <c r="C128" s="193"/>
      <c r="D128" s="193"/>
      <c r="E128" s="193"/>
      <c r="F128" s="197"/>
      <c r="G128" s="197"/>
      <c r="H128" s="193"/>
      <c r="I128" s="199"/>
      <c r="J128" s="199"/>
      <c r="K128" s="199"/>
      <c r="L128" s="199"/>
      <c r="M128" s="199"/>
      <c r="N128" s="199"/>
      <c r="O128" s="199"/>
      <c r="P128" s="179"/>
      <c r="Q128" s="179"/>
      <c r="R128" s="179"/>
      <c r="S128" s="179"/>
      <c r="T128" s="213"/>
      <c r="U128" s="192"/>
      <c r="V128" s="192"/>
    </row>
    <row r="129" spans="1:22">
      <c r="A129" s="192"/>
      <c r="B129" s="193"/>
      <c r="C129" s="193"/>
      <c r="D129" s="193"/>
      <c r="E129" s="193"/>
      <c r="F129" s="197"/>
      <c r="G129" s="197"/>
      <c r="H129" s="193"/>
      <c r="I129" s="199"/>
      <c r="J129" s="199"/>
      <c r="K129" s="199"/>
      <c r="L129" s="199"/>
      <c r="M129" s="199"/>
      <c r="N129" s="199"/>
      <c r="O129" s="199"/>
      <c r="P129" s="179"/>
      <c r="Q129" s="179"/>
      <c r="R129" s="179"/>
      <c r="S129" s="179"/>
      <c r="T129" s="213"/>
      <c r="U129" s="192"/>
      <c r="V129" s="192"/>
    </row>
    <row r="130" spans="1:22">
      <c r="A130" s="192"/>
      <c r="B130" s="193"/>
      <c r="C130" s="193"/>
      <c r="D130" s="193"/>
      <c r="E130" s="193"/>
      <c r="F130" s="197"/>
      <c r="G130" s="197"/>
      <c r="H130" s="193"/>
      <c r="I130" s="199"/>
      <c r="J130" s="199"/>
      <c r="K130" s="199"/>
      <c r="L130" s="199"/>
      <c r="M130" s="199"/>
      <c r="N130" s="199"/>
      <c r="O130" s="199"/>
      <c r="P130" s="179"/>
      <c r="Q130" s="179"/>
      <c r="R130" s="179"/>
      <c r="S130" s="179"/>
      <c r="T130" s="213"/>
      <c r="U130" s="192"/>
      <c r="V130" s="192"/>
    </row>
    <row r="131" spans="1:22">
      <c r="A131" s="192"/>
      <c r="B131" s="193"/>
      <c r="C131" s="193"/>
      <c r="D131" s="193"/>
      <c r="E131" s="193"/>
      <c r="F131" s="197"/>
      <c r="G131" s="197"/>
      <c r="H131" s="193"/>
      <c r="I131" s="199"/>
      <c r="J131" s="199"/>
      <c r="K131" s="199"/>
      <c r="L131" s="199"/>
      <c r="M131" s="199"/>
      <c r="N131" s="199"/>
      <c r="O131" s="199"/>
      <c r="P131" s="179"/>
      <c r="Q131" s="179"/>
      <c r="R131" s="179"/>
      <c r="S131" s="179"/>
      <c r="T131" s="213"/>
      <c r="U131" s="192"/>
      <c r="V131" s="192"/>
    </row>
    <row r="132" spans="1:22">
      <c r="A132" s="192"/>
      <c r="B132" s="193"/>
      <c r="C132" s="193"/>
      <c r="D132" s="193"/>
      <c r="E132" s="193"/>
      <c r="F132" s="197"/>
      <c r="G132" s="197"/>
      <c r="H132" s="193"/>
      <c r="I132" s="199"/>
      <c r="J132" s="199"/>
      <c r="K132" s="199"/>
      <c r="L132" s="199"/>
      <c r="M132" s="199"/>
      <c r="N132" s="199"/>
      <c r="O132" s="199"/>
      <c r="P132" s="179"/>
      <c r="Q132" s="179"/>
      <c r="R132" s="179"/>
      <c r="S132" s="179"/>
      <c r="T132" s="213"/>
      <c r="U132" s="192"/>
      <c r="V132" s="192"/>
    </row>
    <row r="133" spans="1:22">
      <c r="A133" s="192"/>
      <c r="B133" s="193"/>
      <c r="C133" s="193"/>
      <c r="D133" s="193"/>
      <c r="E133" s="193"/>
      <c r="F133" s="197"/>
      <c r="G133" s="197"/>
      <c r="H133" s="193"/>
      <c r="I133" s="199"/>
      <c r="J133" s="199"/>
      <c r="K133" s="199"/>
      <c r="L133" s="199"/>
      <c r="M133" s="199"/>
      <c r="N133" s="199"/>
      <c r="O133" s="199"/>
      <c r="P133" s="179"/>
      <c r="Q133" s="179"/>
      <c r="R133" s="179"/>
      <c r="S133" s="179"/>
      <c r="T133" s="213"/>
      <c r="U133" s="192"/>
      <c r="V133" s="192"/>
    </row>
    <row r="134" spans="1:22">
      <c r="A134" s="192"/>
      <c r="B134" s="193"/>
      <c r="C134" s="193"/>
      <c r="D134" s="193"/>
      <c r="E134" s="193"/>
      <c r="F134" s="197"/>
      <c r="G134" s="197"/>
      <c r="H134" s="193"/>
      <c r="I134" s="199"/>
      <c r="J134" s="199"/>
      <c r="K134" s="199"/>
      <c r="L134" s="199"/>
      <c r="M134" s="199"/>
      <c r="N134" s="199"/>
      <c r="O134" s="199"/>
      <c r="P134" s="179"/>
      <c r="Q134" s="179"/>
      <c r="R134" s="179"/>
      <c r="S134" s="179"/>
      <c r="T134" s="213"/>
      <c r="U134" s="192"/>
      <c r="V134" s="192"/>
    </row>
    <row r="135" spans="1:22">
      <c r="A135" s="192"/>
      <c r="B135" s="193"/>
      <c r="C135" s="193"/>
      <c r="D135" s="193"/>
      <c r="E135" s="193"/>
      <c r="F135" s="197"/>
      <c r="G135" s="197"/>
      <c r="H135" s="193"/>
      <c r="I135" s="199"/>
      <c r="J135" s="199"/>
      <c r="K135" s="199"/>
      <c r="L135" s="199"/>
      <c r="M135" s="199"/>
      <c r="N135" s="199"/>
      <c r="O135" s="199"/>
      <c r="P135" s="179"/>
      <c r="Q135" s="179"/>
      <c r="R135" s="179"/>
      <c r="S135" s="179"/>
      <c r="T135" s="213"/>
      <c r="U135" s="192"/>
      <c r="V135" s="192"/>
    </row>
    <row r="136" spans="1:22">
      <c r="A136" s="192"/>
      <c r="B136" s="193"/>
      <c r="C136" s="193"/>
      <c r="D136" s="193"/>
      <c r="E136" s="193"/>
      <c r="F136" s="197"/>
      <c r="G136" s="197"/>
      <c r="H136" s="193"/>
      <c r="I136" s="199"/>
      <c r="J136" s="199"/>
      <c r="K136" s="199"/>
      <c r="L136" s="199"/>
      <c r="M136" s="199"/>
      <c r="N136" s="199"/>
      <c r="O136" s="199"/>
      <c r="P136" s="179"/>
      <c r="Q136" s="179"/>
      <c r="R136" s="179"/>
      <c r="S136" s="179"/>
      <c r="T136" s="213"/>
      <c r="U136" s="192"/>
      <c r="V136" s="192"/>
    </row>
    <row r="137" spans="1:22">
      <c r="A137" s="192"/>
      <c r="B137" s="193"/>
      <c r="C137" s="193"/>
      <c r="D137" s="193"/>
      <c r="E137" s="193"/>
      <c r="F137" s="197"/>
      <c r="G137" s="197"/>
      <c r="H137" s="193"/>
      <c r="I137" s="199"/>
      <c r="J137" s="199"/>
      <c r="K137" s="199"/>
      <c r="L137" s="199"/>
      <c r="M137" s="199"/>
      <c r="N137" s="199"/>
      <c r="O137" s="199"/>
      <c r="P137" s="179"/>
      <c r="Q137" s="179"/>
      <c r="R137" s="179"/>
      <c r="S137" s="179"/>
      <c r="T137" s="213"/>
      <c r="U137" s="192"/>
      <c r="V137" s="192"/>
    </row>
    <row r="138" spans="1:22">
      <c r="A138" s="192"/>
      <c r="B138" s="193"/>
      <c r="C138" s="193"/>
      <c r="D138" s="193"/>
      <c r="E138" s="193"/>
      <c r="F138" s="197"/>
      <c r="G138" s="197"/>
      <c r="H138" s="193"/>
      <c r="I138" s="199"/>
      <c r="J138" s="199"/>
      <c r="K138" s="199"/>
      <c r="L138" s="199"/>
      <c r="M138" s="199"/>
      <c r="N138" s="199"/>
      <c r="O138" s="199"/>
      <c r="P138" s="179"/>
      <c r="Q138" s="179"/>
      <c r="R138" s="179"/>
      <c r="S138" s="179"/>
      <c r="T138" s="213"/>
      <c r="U138" s="192"/>
      <c r="V138" s="192"/>
    </row>
    <row r="139" spans="1:22">
      <c r="A139" s="192"/>
      <c r="B139" s="193"/>
      <c r="C139" s="193"/>
      <c r="D139" s="193"/>
      <c r="E139" s="193"/>
      <c r="F139" s="197"/>
      <c r="G139" s="197"/>
      <c r="H139" s="193"/>
      <c r="I139" s="199"/>
      <c r="J139" s="199"/>
      <c r="K139" s="199"/>
      <c r="L139" s="199"/>
      <c r="M139" s="199"/>
      <c r="N139" s="199"/>
      <c r="O139" s="199"/>
      <c r="P139" s="179"/>
      <c r="Q139" s="179"/>
      <c r="R139" s="179"/>
      <c r="S139" s="179"/>
      <c r="T139" s="213"/>
      <c r="U139" s="192"/>
      <c r="V139" s="192"/>
    </row>
    <row r="140" spans="1:22">
      <c r="A140" s="192"/>
      <c r="B140" s="193"/>
      <c r="C140" s="193"/>
      <c r="D140" s="193"/>
      <c r="E140" s="193"/>
      <c r="F140" s="197"/>
      <c r="G140" s="197"/>
      <c r="H140" s="193"/>
      <c r="I140" s="199"/>
      <c r="J140" s="199"/>
      <c r="K140" s="199"/>
      <c r="L140" s="199"/>
      <c r="M140" s="199"/>
      <c r="N140" s="199"/>
      <c r="O140" s="199"/>
      <c r="P140" s="179"/>
      <c r="Q140" s="179"/>
      <c r="R140" s="179"/>
      <c r="S140" s="179"/>
      <c r="T140" s="213"/>
      <c r="U140" s="192"/>
      <c r="V140" s="192"/>
    </row>
    <row r="141" spans="1:22">
      <c r="A141" s="192"/>
      <c r="B141" s="193"/>
      <c r="C141" s="193"/>
      <c r="D141" s="193"/>
      <c r="E141" s="193"/>
      <c r="F141" s="197"/>
      <c r="G141" s="197"/>
      <c r="H141" s="193"/>
      <c r="I141" s="199"/>
      <c r="J141" s="199"/>
      <c r="K141" s="199"/>
      <c r="L141" s="199"/>
      <c r="M141" s="199"/>
      <c r="N141" s="199"/>
      <c r="O141" s="199"/>
      <c r="P141" s="179"/>
      <c r="Q141" s="179"/>
      <c r="R141" s="179"/>
      <c r="S141" s="179"/>
      <c r="T141" s="213"/>
      <c r="U141" s="192"/>
      <c r="V141" s="192"/>
    </row>
    <row r="142" spans="1:22">
      <c r="A142" s="192"/>
      <c r="B142" s="193"/>
      <c r="C142" s="193"/>
      <c r="D142" s="193"/>
      <c r="E142" s="193"/>
      <c r="F142" s="197"/>
      <c r="G142" s="197"/>
      <c r="H142" s="193"/>
      <c r="I142" s="199"/>
      <c r="J142" s="199"/>
      <c r="K142" s="199"/>
      <c r="L142" s="199"/>
      <c r="M142" s="199"/>
      <c r="N142" s="199"/>
      <c r="O142" s="199"/>
      <c r="P142" s="179"/>
      <c r="Q142" s="179"/>
      <c r="R142" s="179"/>
      <c r="S142" s="179"/>
      <c r="T142" s="213"/>
      <c r="U142" s="192"/>
      <c r="V142" s="192"/>
    </row>
    <row r="143" spans="1:22">
      <c r="A143" s="192"/>
      <c r="B143" s="193"/>
      <c r="C143" s="193"/>
      <c r="D143" s="193"/>
      <c r="E143" s="193"/>
      <c r="F143" s="197"/>
      <c r="G143" s="197"/>
      <c r="H143" s="193"/>
      <c r="I143" s="199"/>
      <c r="J143" s="199"/>
      <c r="K143" s="199"/>
      <c r="L143" s="199"/>
      <c r="M143" s="199"/>
      <c r="N143" s="199"/>
      <c r="O143" s="199"/>
      <c r="P143" s="179"/>
      <c r="Q143" s="179"/>
      <c r="R143" s="179"/>
      <c r="S143" s="179"/>
      <c r="T143" s="213"/>
      <c r="U143" s="192"/>
      <c r="V143" s="192"/>
    </row>
    <row r="144" spans="1:22">
      <c r="A144" s="192"/>
      <c r="B144" s="193"/>
      <c r="C144" s="193"/>
      <c r="D144" s="193"/>
      <c r="E144" s="193"/>
      <c r="F144" s="197"/>
      <c r="G144" s="197"/>
      <c r="H144" s="193"/>
      <c r="I144" s="199"/>
      <c r="J144" s="199"/>
      <c r="K144" s="199"/>
      <c r="L144" s="199"/>
      <c r="M144" s="199"/>
      <c r="N144" s="199"/>
      <c r="O144" s="199"/>
      <c r="P144" s="179"/>
      <c r="Q144" s="179"/>
      <c r="R144" s="179"/>
      <c r="S144" s="179"/>
      <c r="T144" s="213"/>
      <c r="U144" s="192"/>
      <c r="V144" s="192"/>
    </row>
    <row r="145" spans="1:22">
      <c r="A145" s="192"/>
      <c r="B145" s="193"/>
      <c r="C145" s="193"/>
      <c r="D145" s="193"/>
      <c r="E145" s="193"/>
      <c r="F145" s="197"/>
      <c r="G145" s="197"/>
      <c r="H145" s="193"/>
      <c r="I145" s="199"/>
      <c r="J145" s="199"/>
      <c r="K145" s="199"/>
      <c r="L145" s="199"/>
      <c r="M145" s="199"/>
      <c r="N145" s="199"/>
      <c r="O145" s="199"/>
      <c r="P145" s="179"/>
      <c r="Q145" s="179"/>
      <c r="R145" s="179"/>
      <c r="S145" s="179"/>
      <c r="T145" s="213"/>
      <c r="U145" s="192"/>
      <c r="V145" s="192"/>
    </row>
    <row r="146" spans="1:22">
      <c r="A146" s="192"/>
      <c r="B146" s="193"/>
      <c r="C146" s="193"/>
      <c r="D146" s="193"/>
      <c r="E146" s="193"/>
      <c r="F146" s="197"/>
      <c r="G146" s="197"/>
      <c r="H146" s="193"/>
      <c r="I146" s="199"/>
      <c r="J146" s="199"/>
      <c r="K146" s="199"/>
      <c r="L146" s="199"/>
      <c r="M146" s="199"/>
      <c r="N146" s="199"/>
      <c r="O146" s="199"/>
      <c r="P146" s="179"/>
      <c r="Q146" s="179"/>
      <c r="R146" s="179"/>
      <c r="S146" s="179"/>
      <c r="T146" s="213"/>
      <c r="U146" s="192"/>
      <c r="V146" s="192"/>
    </row>
    <row r="147" spans="1:22">
      <c r="A147" s="192"/>
      <c r="B147" s="193"/>
      <c r="C147" s="193"/>
      <c r="D147" s="193"/>
      <c r="E147" s="193"/>
      <c r="F147" s="197"/>
      <c r="G147" s="197"/>
      <c r="H147" s="193"/>
      <c r="I147" s="199"/>
      <c r="J147" s="199"/>
      <c r="K147" s="199"/>
      <c r="L147" s="199"/>
      <c r="M147" s="199"/>
      <c r="N147" s="199"/>
      <c r="O147" s="199"/>
      <c r="P147" s="179"/>
      <c r="Q147" s="179"/>
      <c r="R147" s="179"/>
      <c r="S147" s="179"/>
      <c r="T147" s="213"/>
      <c r="U147" s="192"/>
      <c r="V147" s="192"/>
    </row>
    <row r="148" spans="1:22">
      <c r="A148" s="192"/>
      <c r="B148" s="193"/>
      <c r="C148" s="193"/>
      <c r="D148" s="193"/>
      <c r="E148" s="193"/>
      <c r="F148" s="197"/>
      <c r="G148" s="197"/>
      <c r="H148" s="193"/>
      <c r="I148" s="199"/>
      <c r="J148" s="199"/>
      <c r="K148" s="199"/>
      <c r="L148" s="199"/>
      <c r="M148" s="199"/>
      <c r="N148" s="199"/>
      <c r="O148" s="199"/>
      <c r="P148" s="179"/>
      <c r="Q148" s="179"/>
      <c r="R148" s="179"/>
      <c r="S148" s="179"/>
      <c r="T148" s="213"/>
      <c r="U148" s="192"/>
      <c r="V148" s="192"/>
    </row>
    <row r="149" spans="1:22">
      <c r="A149" s="192"/>
      <c r="B149" s="193"/>
      <c r="C149" s="193"/>
      <c r="D149" s="193"/>
      <c r="E149" s="193"/>
      <c r="F149" s="197"/>
      <c r="G149" s="197"/>
      <c r="H149" s="193"/>
      <c r="I149" s="199"/>
      <c r="J149" s="199"/>
      <c r="K149" s="199"/>
      <c r="L149" s="199"/>
      <c r="M149" s="199"/>
      <c r="N149" s="199"/>
      <c r="O149" s="199"/>
      <c r="P149" s="179"/>
      <c r="Q149" s="179"/>
      <c r="R149" s="179"/>
      <c r="S149" s="179"/>
      <c r="T149" s="213"/>
      <c r="U149" s="192"/>
      <c r="V149" s="192"/>
    </row>
    <row r="150" spans="1:22">
      <c r="A150" s="192"/>
      <c r="B150" s="193"/>
      <c r="C150" s="193"/>
      <c r="D150" s="193"/>
      <c r="E150" s="193"/>
      <c r="F150" s="197"/>
      <c r="G150" s="197"/>
      <c r="H150" s="193"/>
      <c r="I150" s="199"/>
      <c r="J150" s="199"/>
      <c r="K150" s="199"/>
      <c r="L150" s="199"/>
      <c r="M150" s="199"/>
      <c r="N150" s="199"/>
      <c r="O150" s="199"/>
      <c r="P150" s="179"/>
      <c r="Q150" s="179"/>
      <c r="R150" s="179"/>
      <c r="S150" s="179"/>
      <c r="T150" s="213"/>
      <c r="U150" s="192"/>
      <c r="V150" s="192"/>
    </row>
    <row r="151" spans="1:22">
      <c r="A151" s="192"/>
      <c r="B151" s="193"/>
      <c r="C151" s="193"/>
      <c r="D151" s="193"/>
      <c r="E151" s="193"/>
      <c r="F151" s="197"/>
      <c r="G151" s="197"/>
      <c r="H151" s="193"/>
      <c r="I151" s="199"/>
      <c r="J151" s="199"/>
      <c r="K151" s="199"/>
      <c r="L151" s="199"/>
      <c r="M151" s="199"/>
      <c r="N151" s="199"/>
      <c r="O151" s="199"/>
      <c r="P151" s="179"/>
      <c r="Q151" s="179"/>
      <c r="R151" s="179"/>
      <c r="S151" s="179"/>
      <c r="T151" s="213"/>
      <c r="U151" s="192"/>
      <c r="V151" s="192"/>
    </row>
    <row r="152" spans="1:22">
      <c r="A152" s="192"/>
      <c r="B152" s="193"/>
      <c r="C152" s="193"/>
      <c r="D152" s="193"/>
      <c r="E152" s="193"/>
      <c r="F152" s="197"/>
      <c r="G152" s="197"/>
      <c r="H152" s="193"/>
      <c r="I152" s="199"/>
      <c r="J152" s="199"/>
      <c r="K152" s="199"/>
      <c r="L152" s="199"/>
      <c r="M152" s="199"/>
      <c r="N152" s="199"/>
      <c r="O152" s="199"/>
      <c r="P152" s="179"/>
      <c r="Q152" s="179"/>
      <c r="R152" s="179"/>
      <c r="S152" s="179"/>
      <c r="T152" s="213"/>
      <c r="U152" s="192"/>
      <c r="V152" s="192"/>
    </row>
    <row r="153" spans="1:22">
      <c r="A153" s="192"/>
      <c r="B153" s="193"/>
      <c r="C153" s="193"/>
      <c r="D153" s="193"/>
      <c r="E153" s="193"/>
      <c r="F153" s="197"/>
      <c r="G153" s="197"/>
      <c r="H153" s="193"/>
      <c r="I153" s="199"/>
      <c r="J153" s="199"/>
      <c r="K153" s="199"/>
      <c r="L153" s="199"/>
      <c r="M153" s="199"/>
      <c r="N153" s="199"/>
      <c r="O153" s="199"/>
      <c r="P153" s="179"/>
      <c r="Q153" s="179"/>
      <c r="R153" s="179"/>
      <c r="S153" s="179"/>
      <c r="T153" s="213"/>
      <c r="U153" s="192"/>
      <c r="V153" s="192"/>
    </row>
    <row r="154" spans="1:22">
      <c r="A154" s="192"/>
      <c r="B154" s="193"/>
      <c r="C154" s="193"/>
      <c r="D154" s="193"/>
      <c r="E154" s="193"/>
      <c r="F154" s="197"/>
      <c r="G154" s="197"/>
      <c r="H154" s="193"/>
      <c r="I154" s="199"/>
      <c r="J154" s="199"/>
      <c r="K154" s="199"/>
      <c r="L154" s="199"/>
      <c r="M154" s="199"/>
      <c r="N154" s="199"/>
      <c r="O154" s="199"/>
      <c r="P154" s="179"/>
      <c r="Q154" s="179"/>
      <c r="R154" s="179"/>
      <c r="S154" s="179"/>
      <c r="T154" s="213"/>
      <c r="U154" s="192"/>
      <c r="V154" s="192"/>
    </row>
    <row r="155" spans="1:22">
      <c r="A155" s="192"/>
      <c r="B155" s="193"/>
      <c r="C155" s="193"/>
      <c r="D155" s="193"/>
      <c r="E155" s="193"/>
      <c r="F155" s="197"/>
      <c r="G155" s="197"/>
      <c r="H155" s="193"/>
      <c r="I155" s="199"/>
      <c r="J155" s="199"/>
      <c r="K155" s="199"/>
      <c r="L155" s="199"/>
      <c r="M155" s="199"/>
      <c r="N155" s="199"/>
      <c r="O155" s="199"/>
      <c r="P155" s="179"/>
      <c r="Q155" s="179"/>
      <c r="R155" s="179"/>
      <c r="S155" s="179"/>
      <c r="T155" s="213"/>
      <c r="U155" s="192"/>
      <c r="V155" s="192"/>
    </row>
    <row r="156" spans="1:22">
      <c r="A156" s="192"/>
      <c r="B156" s="193"/>
      <c r="C156" s="193"/>
      <c r="D156" s="193"/>
      <c r="E156" s="193"/>
      <c r="F156" s="197"/>
      <c r="G156" s="197"/>
      <c r="H156" s="193"/>
      <c r="I156" s="199"/>
      <c r="J156" s="199"/>
      <c r="K156" s="199"/>
      <c r="L156" s="199"/>
      <c r="M156" s="199"/>
      <c r="N156" s="199"/>
      <c r="O156" s="199"/>
      <c r="P156" s="179"/>
      <c r="Q156" s="179"/>
      <c r="R156" s="179"/>
      <c r="S156" s="179"/>
      <c r="T156" s="213"/>
      <c r="U156" s="192"/>
      <c r="V156" s="192"/>
    </row>
    <row r="157" spans="1:22">
      <c r="A157" s="192"/>
      <c r="B157" s="193"/>
      <c r="C157" s="193"/>
      <c r="D157" s="193"/>
      <c r="E157" s="193"/>
      <c r="F157" s="197"/>
      <c r="G157" s="197"/>
      <c r="H157" s="193"/>
      <c r="I157" s="199"/>
      <c r="J157" s="199"/>
      <c r="K157" s="199"/>
      <c r="L157" s="199"/>
      <c r="M157" s="199"/>
      <c r="N157" s="199"/>
      <c r="O157" s="199"/>
      <c r="P157" s="179"/>
      <c r="Q157" s="179"/>
      <c r="R157" s="179"/>
      <c r="S157" s="179"/>
      <c r="T157" s="213"/>
      <c r="U157" s="192"/>
      <c r="V157" s="192"/>
    </row>
    <row r="158" spans="1:22">
      <c r="A158" s="192"/>
      <c r="B158" s="193"/>
      <c r="C158" s="193"/>
      <c r="D158" s="193"/>
      <c r="E158" s="193"/>
      <c r="F158" s="197"/>
      <c r="G158" s="197"/>
      <c r="H158" s="193"/>
      <c r="I158" s="199"/>
      <c r="J158" s="199"/>
      <c r="K158" s="199"/>
      <c r="L158" s="199"/>
      <c r="M158" s="199"/>
      <c r="N158" s="199"/>
      <c r="O158" s="199"/>
      <c r="P158" s="179"/>
      <c r="Q158" s="179"/>
      <c r="R158" s="179"/>
      <c r="S158" s="179"/>
      <c r="T158" s="213"/>
      <c r="U158" s="192"/>
      <c r="V158" s="192"/>
    </row>
    <row r="159" spans="1:22">
      <c r="A159" s="192"/>
      <c r="B159" s="193"/>
      <c r="C159" s="193"/>
      <c r="D159" s="193"/>
      <c r="E159" s="193"/>
      <c r="F159" s="197"/>
      <c r="G159" s="197"/>
      <c r="H159" s="193"/>
      <c r="I159" s="199"/>
      <c r="J159" s="199"/>
      <c r="K159" s="199"/>
      <c r="L159" s="199"/>
      <c r="M159" s="199"/>
      <c r="N159" s="199"/>
      <c r="O159" s="199"/>
      <c r="P159" s="179"/>
      <c r="Q159" s="179"/>
      <c r="R159" s="179"/>
      <c r="S159" s="179"/>
      <c r="T159" s="213"/>
      <c r="U159" s="192"/>
      <c r="V159" s="192"/>
    </row>
    <row r="160" spans="1:22">
      <c r="A160" s="192"/>
      <c r="B160" s="193"/>
      <c r="C160" s="193"/>
      <c r="D160" s="193"/>
      <c r="E160" s="193"/>
      <c r="F160" s="197"/>
      <c r="G160" s="197"/>
      <c r="H160" s="193"/>
      <c r="I160" s="199"/>
      <c r="J160" s="199"/>
      <c r="K160" s="199"/>
      <c r="L160" s="199"/>
      <c r="M160" s="199"/>
      <c r="N160" s="199"/>
      <c r="O160" s="199"/>
      <c r="P160" s="179"/>
      <c r="Q160" s="179"/>
      <c r="R160" s="179"/>
      <c r="S160" s="179"/>
      <c r="T160" s="213"/>
      <c r="U160" s="192"/>
      <c r="V160" s="192"/>
    </row>
    <row r="161" spans="1:22">
      <c r="A161" s="192"/>
      <c r="B161" s="193"/>
      <c r="C161" s="193"/>
      <c r="D161" s="193"/>
      <c r="E161" s="193"/>
      <c r="F161" s="197"/>
      <c r="G161" s="197"/>
      <c r="H161" s="193"/>
      <c r="I161" s="199"/>
      <c r="J161" s="199"/>
      <c r="K161" s="199"/>
      <c r="L161" s="199"/>
      <c r="M161" s="199"/>
      <c r="N161" s="199"/>
      <c r="O161" s="199"/>
      <c r="P161" s="179"/>
      <c r="Q161" s="179"/>
      <c r="R161" s="179"/>
      <c r="S161" s="179"/>
      <c r="T161" s="213"/>
      <c r="U161" s="192"/>
      <c r="V161" s="192"/>
    </row>
    <row r="162" spans="1:22">
      <c r="A162" s="192"/>
      <c r="B162" s="193"/>
      <c r="C162" s="193"/>
      <c r="D162" s="193"/>
      <c r="E162" s="193"/>
      <c r="F162" s="197"/>
      <c r="G162" s="197"/>
      <c r="H162" s="193"/>
      <c r="I162" s="199"/>
      <c r="J162" s="199"/>
      <c r="K162" s="199"/>
      <c r="L162" s="199"/>
      <c r="M162" s="199"/>
      <c r="N162" s="199"/>
      <c r="O162" s="199"/>
      <c r="P162" s="179"/>
      <c r="Q162" s="179"/>
      <c r="R162" s="179"/>
      <c r="S162" s="179"/>
      <c r="T162" s="213"/>
      <c r="U162" s="192"/>
      <c r="V162" s="192"/>
    </row>
    <row r="163" spans="1:22">
      <c r="A163" s="192"/>
      <c r="B163" s="193"/>
      <c r="C163" s="193"/>
      <c r="D163" s="193"/>
      <c r="E163" s="193"/>
      <c r="F163" s="197"/>
      <c r="G163" s="197"/>
      <c r="H163" s="193"/>
      <c r="I163" s="199"/>
      <c r="J163" s="199"/>
      <c r="K163" s="199"/>
      <c r="L163" s="199"/>
      <c r="M163" s="199"/>
      <c r="N163" s="199"/>
      <c r="O163" s="199"/>
      <c r="P163" s="179"/>
      <c r="Q163" s="179"/>
      <c r="R163" s="179"/>
      <c r="S163" s="179"/>
      <c r="T163" s="213"/>
      <c r="U163" s="192"/>
      <c r="V163" s="192"/>
    </row>
    <row r="164" spans="1:22">
      <c r="A164" s="192"/>
      <c r="B164" s="193"/>
      <c r="C164" s="193"/>
      <c r="D164" s="193"/>
      <c r="E164" s="193"/>
      <c r="F164" s="197"/>
      <c r="G164" s="197"/>
      <c r="H164" s="193"/>
      <c r="I164" s="199"/>
      <c r="J164" s="199"/>
      <c r="K164" s="199"/>
      <c r="L164" s="199"/>
      <c r="M164" s="199"/>
      <c r="N164" s="199"/>
      <c r="O164" s="199"/>
      <c r="P164" s="179"/>
      <c r="Q164" s="179"/>
      <c r="R164" s="179"/>
      <c r="S164" s="179"/>
      <c r="T164" s="213"/>
      <c r="U164" s="192"/>
      <c r="V164" s="192"/>
    </row>
    <row r="165" spans="1:22">
      <c r="A165" s="192"/>
      <c r="B165" s="193"/>
      <c r="C165" s="193"/>
      <c r="D165" s="193"/>
      <c r="E165" s="193"/>
      <c r="F165" s="197"/>
      <c r="G165" s="197"/>
      <c r="H165" s="193"/>
      <c r="I165" s="199"/>
      <c r="J165" s="199"/>
      <c r="K165" s="199"/>
      <c r="L165" s="199"/>
      <c r="M165" s="199"/>
      <c r="N165" s="199"/>
      <c r="O165" s="199"/>
      <c r="P165" s="179"/>
      <c r="Q165" s="179"/>
      <c r="R165" s="179"/>
      <c r="S165" s="179"/>
      <c r="T165" s="213"/>
      <c r="U165" s="192"/>
      <c r="V165" s="192"/>
    </row>
    <row r="166" spans="1:22">
      <c r="A166" s="192"/>
      <c r="B166" s="193"/>
      <c r="C166" s="193"/>
      <c r="D166" s="193"/>
      <c r="E166" s="193"/>
      <c r="F166" s="197"/>
      <c r="G166" s="197"/>
      <c r="H166" s="193"/>
      <c r="I166" s="199"/>
      <c r="J166" s="199"/>
      <c r="K166" s="199"/>
      <c r="L166" s="199"/>
      <c r="M166" s="199"/>
      <c r="N166" s="199"/>
      <c r="O166" s="199"/>
      <c r="P166" s="179"/>
      <c r="Q166" s="179"/>
      <c r="R166" s="179"/>
      <c r="S166" s="179"/>
      <c r="T166" s="213"/>
      <c r="U166" s="192"/>
      <c r="V166" s="192"/>
    </row>
    <row r="167" spans="1:22">
      <c r="A167" s="192"/>
      <c r="B167" s="193"/>
      <c r="C167" s="193"/>
      <c r="D167" s="193"/>
      <c r="E167" s="193"/>
      <c r="F167" s="197"/>
      <c r="G167" s="197"/>
      <c r="H167" s="193"/>
      <c r="I167" s="199"/>
      <c r="J167" s="199"/>
      <c r="K167" s="199"/>
      <c r="L167" s="199"/>
      <c r="M167" s="199"/>
      <c r="N167" s="199"/>
      <c r="O167" s="199"/>
      <c r="P167" s="179"/>
      <c r="Q167" s="179"/>
      <c r="R167" s="179"/>
      <c r="S167" s="179"/>
      <c r="T167" s="213"/>
      <c r="U167" s="192"/>
      <c r="V167" s="192"/>
    </row>
    <row r="168" spans="1:22">
      <c r="A168" s="192"/>
      <c r="B168" s="193"/>
      <c r="C168" s="193"/>
      <c r="D168" s="193"/>
      <c r="E168" s="193"/>
      <c r="F168" s="197"/>
      <c r="G168" s="197"/>
      <c r="H168" s="193"/>
      <c r="I168" s="199"/>
      <c r="J168" s="199"/>
      <c r="K168" s="199"/>
      <c r="L168" s="199"/>
      <c r="M168" s="199"/>
      <c r="N168" s="199"/>
      <c r="O168" s="199"/>
      <c r="P168" s="179"/>
      <c r="Q168" s="179"/>
      <c r="R168" s="179"/>
      <c r="S168" s="179"/>
      <c r="T168" s="213"/>
      <c r="U168" s="192"/>
      <c r="V168" s="192"/>
    </row>
    <row r="169" spans="1:22">
      <c r="A169" s="192"/>
      <c r="B169" s="193"/>
      <c r="C169" s="193"/>
      <c r="D169" s="193"/>
      <c r="E169" s="193"/>
      <c r="F169" s="197"/>
      <c r="G169" s="197"/>
      <c r="H169" s="193"/>
      <c r="I169" s="199"/>
      <c r="J169" s="199"/>
      <c r="K169" s="199"/>
      <c r="L169" s="199"/>
      <c r="M169" s="199"/>
      <c r="N169" s="199"/>
      <c r="O169" s="199"/>
      <c r="P169" s="179"/>
      <c r="Q169" s="179"/>
      <c r="R169" s="179"/>
      <c r="S169" s="179"/>
      <c r="T169" s="213"/>
      <c r="U169" s="192"/>
      <c r="V169" s="192"/>
    </row>
    <row r="170" spans="1:22">
      <c r="A170" s="192"/>
      <c r="B170" s="193"/>
      <c r="C170" s="193"/>
      <c r="D170" s="193"/>
      <c r="E170" s="193"/>
      <c r="F170" s="197"/>
      <c r="G170" s="197"/>
      <c r="H170" s="193"/>
      <c r="I170" s="199"/>
      <c r="J170" s="199"/>
      <c r="K170" s="199"/>
      <c r="L170" s="199"/>
      <c r="M170" s="199"/>
      <c r="N170" s="199"/>
      <c r="O170" s="199"/>
      <c r="P170" s="179"/>
      <c r="Q170" s="179"/>
      <c r="R170" s="179"/>
      <c r="S170" s="179"/>
      <c r="T170" s="213"/>
      <c r="U170" s="192"/>
      <c r="V170" s="192"/>
    </row>
    <row r="171" spans="1:22">
      <c r="A171" s="192"/>
      <c r="B171" s="193"/>
      <c r="C171" s="193"/>
      <c r="D171" s="193"/>
      <c r="E171" s="193"/>
      <c r="F171" s="197"/>
      <c r="G171" s="197"/>
      <c r="H171" s="193"/>
      <c r="I171" s="199"/>
      <c r="J171" s="199"/>
      <c r="K171" s="199"/>
      <c r="L171" s="199"/>
      <c r="M171" s="199"/>
      <c r="N171" s="199"/>
      <c r="O171" s="199"/>
      <c r="P171" s="179"/>
      <c r="Q171" s="179"/>
      <c r="R171" s="179"/>
      <c r="S171" s="179"/>
      <c r="T171" s="213"/>
      <c r="U171" s="192"/>
      <c r="V171" s="192"/>
    </row>
    <row r="172" spans="1:22">
      <c r="A172" s="192"/>
      <c r="B172" s="193"/>
      <c r="C172" s="193"/>
      <c r="D172" s="193"/>
      <c r="E172" s="193"/>
      <c r="F172" s="197"/>
      <c r="G172" s="197"/>
      <c r="H172" s="193"/>
      <c r="I172" s="199"/>
      <c r="J172" s="199"/>
      <c r="K172" s="199"/>
      <c r="L172" s="199"/>
      <c r="M172" s="199"/>
      <c r="N172" s="199"/>
      <c r="O172" s="199"/>
      <c r="P172" s="179"/>
      <c r="Q172" s="179"/>
      <c r="R172" s="179"/>
      <c r="S172" s="179"/>
      <c r="T172" s="213"/>
      <c r="U172" s="192"/>
      <c r="V172" s="192"/>
    </row>
    <row r="173" spans="1:22">
      <c r="A173" s="192"/>
      <c r="B173" s="193"/>
      <c r="C173" s="193"/>
      <c r="D173" s="193"/>
      <c r="E173" s="193"/>
      <c r="F173" s="197"/>
      <c r="G173" s="197"/>
      <c r="H173" s="193"/>
      <c r="I173" s="199"/>
      <c r="J173" s="199"/>
      <c r="K173" s="199"/>
      <c r="L173" s="199"/>
      <c r="M173" s="199"/>
      <c r="N173" s="199"/>
      <c r="O173" s="199"/>
      <c r="P173" s="179"/>
      <c r="Q173" s="179"/>
      <c r="R173" s="179"/>
      <c r="S173" s="179"/>
      <c r="T173" s="213"/>
      <c r="U173" s="192"/>
      <c r="V173" s="192"/>
    </row>
    <row r="174" spans="1:22">
      <c r="A174" s="192"/>
      <c r="B174" s="193"/>
      <c r="C174" s="193"/>
      <c r="D174" s="193"/>
      <c r="E174" s="193"/>
      <c r="F174" s="197"/>
      <c r="G174" s="197"/>
      <c r="H174" s="193"/>
      <c r="I174" s="199"/>
      <c r="J174" s="199"/>
      <c r="K174" s="199"/>
      <c r="L174" s="199"/>
      <c r="M174" s="199"/>
      <c r="N174" s="199"/>
      <c r="O174" s="199"/>
      <c r="P174" s="179"/>
      <c r="Q174" s="179"/>
      <c r="R174" s="179"/>
      <c r="S174" s="179"/>
      <c r="T174" s="213"/>
      <c r="U174" s="192"/>
      <c r="V174" s="192"/>
    </row>
    <row r="175" spans="1:22">
      <c r="A175" s="192"/>
      <c r="B175" s="193"/>
      <c r="C175" s="193"/>
      <c r="D175" s="193"/>
      <c r="E175" s="193"/>
      <c r="F175" s="197"/>
      <c r="G175" s="197"/>
      <c r="H175" s="193"/>
      <c r="I175" s="199"/>
      <c r="J175" s="199"/>
      <c r="K175" s="199"/>
      <c r="L175" s="199"/>
      <c r="M175" s="199"/>
      <c r="N175" s="199"/>
      <c r="O175" s="199"/>
      <c r="P175" s="179"/>
      <c r="Q175" s="179"/>
      <c r="R175" s="179"/>
      <c r="S175" s="179"/>
      <c r="T175" s="213"/>
      <c r="U175" s="192"/>
      <c r="V175" s="192"/>
    </row>
    <row r="176" spans="1:22">
      <c r="A176" s="192"/>
      <c r="B176" s="193"/>
      <c r="C176" s="193"/>
      <c r="D176" s="193"/>
      <c r="E176" s="193"/>
      <c r="F176" s="197"/>
      <c r="G176" s="197"/>
      <c r="H176" s="193"/>
      <c r="I176" s="199"/>
      <c r="J176" s="199"/>
      <c r="K176" s="199"/>
      <c r="L176" s="199"/>
      <c r="M176" s="199"/>
      <c r="N176" s="199"/>
      <c r="O176" s="199"/>
      <c r="P176" s="179"/>
      <c r="Q176" s="179"/>
      <c r="R176" s="179"/>
      <c r="S176" s="179"/>
      <c r="T176" s="213"/>
      <c r="U176" s="192"/>
      <c r="V176" s="192"/>
    </row>
    <row r="177" spans="1:22">
      <c r="A177" s="192"/>
      <c r="B177" s="193"/>
      <c r="C177" s="193"/>
      <c r="D177" s="193"/>
      <c r="E177" s="193"/>
      <c r="F177" s="197"/>
      <c r="G177" s="197"/>
      <c r="H177" s="193"/>
      <c r="I177" s="199"/>
      <c r="J177" s="199"/>
      <c r="K177" s="199"/>
      <c r="L177" s="199"/>
      <c r="M177" s="199"/>
      <c r="N177" s="199"/>
      <c r="O177" s="199"/>
      <c r="P177" s="179"/>
      <c r="Q177" s="179"/>
      <c r="R177" s="179"/>
      <c r="S177" s="179"/>
      <c r="T177" s="213"/>
      <c r="U177" s="192"/>
      <c r="V177" s="192"/>
    </row>
    <row r="178" spans="1:22">
      <c r="A178" s="192"/>
      <c r="B178" s="193"/>
      <c r="C178" s="193"/>
      <c r="D178" s="193"/>
      <c r="E178" s="193"/>
      <c r="F178" s="197"/>
      <c r="G178" s="197"/>
      <c r="H178" s="193"/>
      <c r="I178" s="199"/>
      <c r="J178" s="199"/>
      <c r="K178" s="199"/>
      <c r="L178" s="199"/>
      <c r="M178" s="199"/>
      <c r="N178" s="199"/>
      <c r="O178" s="199"/>
      <c r="P178" s="179"/>
      <c r="Q178" s="179"/>
      <c r="R178" s="179"/>
      <c r="S178" s="179"/>
      <c r="T178" s="213"/>
      <c r="U178" s="192"/>
      <c r="V178" s="192"/>
    </row>
    <row r="179" spans="1:22">
      <c r="A179" s="192"/>
      <c r="B179" s="193"/>
      <c r="C179" s="193"/>
      <c r="D179" s="193"/>
      <c r="E179" s="193"/>
      <c r="F179" s="197"/>
      <c r="G179" s="197"/>
      <c r="H179" s="193"/>
      <c r="I179" s="199"/>
      <c r="J179" s="199"/>
      <c r="K179" s="199"/>
      <c r="L179" s="199"/>
      <c r="M179" s="199"/>
      <c r="N179" s="199"/>
      <c r="O179" s="199"/>
      <c r="P179" s="179"/>
      <c r="Q179" s="179"/>
      <c r="R179" s="179"/>
      <c r="S179" s="179"/>
      <c r="T179" s="213"/>
      <c r="U179" s="192"/>
      <c r="V179" s="192"/>
    </row>
    <row r="180" spans="1:22">
      <c r="A180" s="192"/>
      <c r="B180" s="193"/>
      <c r="C180" s="193"/>
      <c r="D180" s="193"/>
      <c r="E180" s="193"/>
      <c r="F180" s="197"/>
      <c r="G180" s="197"/>
      <c r="H180" s="193"/>
      <c r="I180" s="199"/>
      <c r="J180" s="199"/>
      <c r="K180" s="199"/>
      <c r="L180" s="199"/>
      <c r="M180" s="199"/>
      <c r="N180" s="199"/>
      <c r="O180" s="199"/>
      <c r="P180" s="179"/>
      <c r="Q180" s="179"/>
      <c r="R180" s="179"/>
      <c r="S180" s="179"/>
      <c r="T180" s="213"/>
      <c r="U180" s="192"/>
      <c r="V180" s="192"/>
    </row>
    <row r="181" spans="1:22">
      <c r="A181" s="192"/>
      <c r="B181" s="193"/>
      <c r="C181" s="193"/>
      <c r="D181" s="193"/>
      <c r="E181" s="193"/>
      <c r="F181" s="197"/>
      <c r="G181" s="197"/>
      <c r="H181" s="193"/>
      <c r="I181" s="199"/>
      <c r="J181" s="199"/>
      <c r="K181" s="199"/>
      <c r="L181" s="199"/>
      <c r="M181" s="199"/>
      <c r="N181" s="199"/>
      <c r="O181" s="199"/>
      <c r="P181" s="179"/>
      <c r="Q181" s="179"/>
      <c r="R181" s="179"/>
      <c r="S181" s="179"/>
      <c r="T181" s="213"/>
      <c r="U181" s="192"/>
      <c r="V181" s="192"/>
    </row>
    <row r="182" spans="1:22">
      <c r="A182" s="192"/>
      <c r="B182" s="193"/>
      <c r="C182" s="193"/>
      <c r="D182" s="193"/>
      <c r="E182" s="193"/>
      <c r="F182" s="197"/>
      <c r="G182" s="197"/>
      <c r="H182" s="193"/>
      <c r="I182" s="199"/>
      <c r="J182" s="199"/>
      <c r="K182" s="199"/>
      <c r="L182" s="199"/>
      <c r="M182" s="199"/>
      <c r="N182" s="199"/>
      <c r="O182" s="199"/>
      <c r="P182" s="179"/>
      <c r="Q182" s="179"/>
      <c r="R182" s="179"/>
      <c r="S182" s="179"/>
      <c r="T182" s="213"/>
      <c r="U182" s="192"/>
      <c r="V182" s="192"/>
    </row>
    <row r="183" spans="1:22">
      <c r="A183" s="192"/>
      <c r="B183" s="193"/>
      <c r="C183" s="193"/>
      <c r="D183" s="193"/>
      <c r="E183" s="193"/>
      <c r="F183" s="197"/>
      <c r="G183" s="197"/>
      <c r="H183" s="193"/>
      <c r="I183" s="199"/>
      <c r="J183" s="199"/>
      <c r="K183" s="199"/>
      <c r="L183" s="199"/>
      <c r="M183" s="199"/>
      <c r="N183" s="199"/>
      <c r="O183" s="199"/>
      <c r="P183" s="179"/>
      <c r="Q183" s="179"/>
      <c r="R183" s="179"/>
      <c r="S183" s="179"/>
      <c r="T183" s="213"/>
      <c r="U183" s="192"/>
      <c r="V183" s="192"/>
    </row>
    <row r="184" spans="1:22">
      <c r="A184" s="192"/>
      <c r="B184" s="193"/>
      <c r="C184" s="193"/>
      <c r="D184" s="193"/>
      <c r="E184" s="193"/>
      <c r="F184" s="197"/>
      <c r="G184" s="197"/>
      <c r="H184" s="193"/>
      <c r="I184" s="199"/>
      <c r="J184" s="199"/>
      <c r="K184" s="199"/>
      <c r="L184" s="199"/>
      <c r="M184" s="199"/>
      <c r="N184" s="199"/>
      <c r="O184" s="199"/>
      <c r="P184" s="179"/>
      <c r="Q184" s="179"/>
      <c r="R184" s="179"/>
      <c r="S184" s="179"/>
      <c r="T184" s="213"/>
      <c r="U184" s="192"/>
      <c r="V184" s="192"/>
    </row>
    <row r="185" spans="1:22">
      <c r="A185" s="192"/>
      <c r="B185" s="193"/>
      <c r="C185" s="193"/>
      <c r="D185" s="193"/>
      <c r="E185" s="193"/>
      <c r="F185" s="197"/>
      <c r="G185" s="197"/>
      <c r="H185" s="193"/>
      <c r="I185" s="199"/>
      <c r="J185" s="199"/>
      <c r="K185" s="199"/>
      <c r="L185" s="199"/>
      <c r="M185" s="199"/>
      <c r="N185" s="199"/>
      <c r="O185" s="199"/>
      <c r="P185" s="179"/>
      <c r="Q185" s="179"/>
      <c r="R185" s="179"/>
      <c r="S185" s="179"/>
      <c r="T185" s="213"/>
      <c r="U185" s="192"/>
      <c r="V185" s="192"/>
    </row>
    <row r="186" spans="1:22">
      <c r="A186" s="192"/>
      <c r="B186" s="193"/>
      <c r="C186" s="193"/>
      <c r="D186" s="193"/>
      <c r="E186" s="193"/>
      <c r="F186" s="197"/>
      <c r="G186" s="197"/>
      <c r="H186" s="193"/>
      <c r="I186" s="199"/>
      <c r="J186" s="199"/>
      <c r="K186" s="199"/>
      <c r="L186" s="199"/>
      <c r="M186" s="199"/>
      <c r="N186" s="199"/>
      <c r="O186" s="199"/>
      <c r="P186" s="179"/>
      <c r="Q186" s="179"/>
      <c r="R186" s="179"/>
      <c r="S186" s="179"/>
      <c r="T186" s="213"/>
      <c r="U186" s="192"/>
      <c r="V186" s="192"/>
    </row>
    <row r="187" spans="1:22">
      <c r="A187" s="192"/>
      <c r="B187" s="193"/>
      <c r="C187" s="193"/>
      <c r="D187" s="193"/>
      <c r="E187" s="193"/>
      <c r="F187" s="197"/>
      <c r="G187" s="197"/>
      <c r="H187" s="193"/>
      <c r="I187" s="199"/>
      <c r="J187" s="199"/>
      <c r="K187" s="199"/>
      <c r="L187" s="199"/>
      <c r="M187" s="199"/>
      <c r="N187" s="199"/>
      <c r="O187" s="199"/>
      <c r="P187" s="179"/>
      <c r="Q187" s="179"/>
      <c r="R187" s="179"/>
      <c r="S187" s="179"/>
      <c r="T187" s="213"/>
      <c r="U187" s="192"/>
      <c r="V187" s="192"/>
    </row>
    <row r="188" spans="1:22">
      <c r="A188" s="192"/>
      <c r="B188" s="193"/>
      <c r="C188" s="193"/>
      <c r="D188" s="193"/>
      <c r="E188" s="193"/>
      <c r="F188" s="197"/>
      <c r="G188" s="197"/>
      <c r="H188" s="193"/>
      <c r="I188" s="199"/>
      <c r="J188" s="199"/>
      <c r="K188" s="199"/>
      <c r="L188" s="199"/>
      <c r="M188" s="199"/>
      <c r="N188" s="199"/>
      <c r="O188" s="199"/>
      <c r="P188" s="179"/>
      <c r="Q188" s="179"/>
      <c r="R188" s="179"/>
      <c r="S188" s="179"/>
      <c r="T188" s="213"/>
      <c r="U188" s="192"/>
      <c r="V188" s="192"/>
    </row>
    <row r="189" spans="1:22">
      <c r="A189" s="192"/>
      <c r="B189" s="193"/>
      <c r="C189" s="193"/>
      <c r="D189" s="193"/>
      <c r="E189" s="193"/>
      <c r="F189" s="197"/>
      <c r="G189" s="197"/>
      <c r="H189" s="193"/>
      <c r="I189" s="199"/>
      <c r="J189" s="199"/>
      <c r="K189" s="199"/>
      <c r="L189" s="199"/>
      <c r="M189" s="199"/>
      <c r="N189" s="199"/>
      <c r="O189" s="199"/>
      <c r="P189" s="179"/>
      <c r="Q189" s="179"/>
      <c r="R189" s="179"/>
      <c r="S189" s="179"/>
      <c r="T189" s="213"/>
      <c r="U189" s="192"/>
      <c r="V189" s="192"/>
    </row>
    <row r="190" spans="1:22">
      <c r="A190" s="192"/>
      <c r="B190" s="193"/>
      <c r="C190" s="193"/>
      <c r="D190" s="193"/>
      <c r="E190" s="193"/>
      <c r="F190" s="197"/>
      <c r="G190" s="197"/>
      <c r="H190" s="193"/>
      <c r="I190" s="199"/>
      <c r="J190" s="199"/>
      <c r="K190" s="199"/>
      <c r="L190" s="199"/>
      <c r="M190" s="199"/>
      <c r="N190" s="199"/>
      <c r="O190" s="199"/>
      <c r="P190" s="179"/>
      <c r="Q190" s="179"/>
      <c r="R190" s="179"/>
      <c r="S190" s="179"/>
      <c r="T190" s="213"/>
      <c r="U190" s="192"/>
      <c r="V190" s="192"/>
    </row>
    <row r="191" spans="1:22">
      <c r="A191" s="192"/>
      <c r="B191" s="193"/>
      <c r="C191" s="193"/>
      <c r="D191" s="193"/>
      <c r="E191" s="193"/>
      <c r="F191" s="197"/>
      <c r="G191" s="197"/>
      <c r="H191" s="193"/>
      <c r="I191" s="199"/>
      <c r="J191" s="199"/>
      <c r="K191" s="199"/>
      <c r="L191" s="199"/>
      <c r="M191" s="199"/>
      <c r="N191" s="199"/>
      <c r="O191" s="199"/>
      <c r="P191" s="179"/>
      <c r="Q191" s="179"/>
      <c r="R191" s="179"/>
      <c r="S191" s="179"/>
      <c r="T191" s="213"/>
      <c r="U191" s="192"/>
      <c r="V191" s="192"/>
    </row>
    <row r="192" spans="1:22">
      <c r="A192" s="192"/>
      <c r="B192" s="193"/>
      <c r="C192" s="193"/>
      <c r="D192" s="193"/>
      <c r="E192" s="193"/>
      <c r="F192" s="197"/>
      <c r="G192" s="197"/>
      <c r="H192" s="193"/>
      <c r="I192" s="199"/>
      <c r="J192" s="199"/>
      <c r="K192" s="199"/>
      <c r="L192" s="199"/>
      <c r="M192" s="199"/>
      <c r="N192" s="199"/>
      <c r="O192" s="199"/>
      <c r="P192" s="179"/>
      <c r="Q192" s="179"/>
      <c r="R192" s="179"/>
      <c r="S192" s="179"/>
      <c r="T192" s="213"/>
      <c r="U192" s="192"/>
      <c r="V192" s="192"/>
    </row>
    <row r="193" spans="1:22">
      <c r="A193" s="192"/>
      <c r="B193" s="193"/>
      <c r="C193" s="193"/>
      <c r="D193" s="193"/>
      <c r="E193" s="193"/>
      <c r="F193" s="197"/>
      <c r="G193" s="197"/>
      <c r="H193" s="193"/>
      <c r="I193" s="199"/>
      <c r="J193" s="199"/>
      <c r="K193" s="199"/>
      <c r="L193" s="199"/>
      <c r="M193" s="199"/>
      <c r="N193" s="199"/>
      <c r="O193" s="199"/>
      <c r="P193" s="179"/>
      <c r="Q193" s="179"/>
      <c r="R193" s="179"/>
      <c r="S193" s="179"/>
      <c r="T193" s="213"/>
      <c r="U193" s="192"/>
      <c r="V193" s="192"/>
    </row>
    <row r="194" spans="1:22">
      <c r="A194" s="192"/>
      <c r="B194" s="193"/>
      <c r="C194" s="193"/>
      <c r="D194" s="193"/>
      <c r="E194" s="193"/>
      <c r="F194" s="197"/>
      <c r="G194" s="197"/>
      <c r="H194" s="193"/>
      <c r="I194" s="199"/>
      <c r="J194" s="199"/>
      <c r="K194" s="199"/>
      <c r="L194" s="199"/>
      <c r="M194" s="199"/>
      <c r="N194" s="199"/>
      <c r="O194" s="199"/>
      <c r="P194" s="179"/>
      <c r="Q194" s="179"/>
      <c r="R194" s="179"/>
      <c r="S194" s="179"/>
      <c r="T194" s="213"/>
      <c r="U194" s="192"/>
      <c r="V194" s="192"/>
    </row>
    <row r="195" spans="1:22">
      <c r="A195" s="192"/>
      <c r="B195" s="193"/>
      <c r="C195" s="193"/>
      <c r="D195" s="193"/>
      <c r="E195" s="193"/>
      <c r="F195" s="197"/>
      <c r="G195" s="197"/>
      <c r="H195" s="193"/>
      <c r="I195" s="199"/>
      <c r="J195" s="199"/>
      <c r="K195" s="199"/>
      <c r="L195" s="199"/>
      <c r="M195" s="199"/>
      <c r="N195" s="199"/>
      <c r="O195" s="199"/>
      <c r="P195" s="179"/>
      <c r="Q195" s="179"/>
      <c r="R195" s="179"/>
      <c r="S195" s="179"/>
      <c r="T195" s="213"/>
      <c r="U195" s="192"/>
      <c r="V195" s="192"/>
    </row>
    <row r="196" spans="1:22">
      <c r="A196" s="192"/>
      <c r="B196" s="193"/>
      <c r="C196" s="193"/>
      <c r="D196" s="193"/>
      <c r="E196" s="193"/>
      <c r="F196" s="197"/>
      <c r="G196" s="197"/>
      <c r="H196" s="193"/>
      <c r="I196" s="199"/>
      <c r="J196" s="199"/>
      <c r="K196" s="199"/>
      <c r="L196" s="199"/>
      <c r="M196" s="199"/>
      <c r="N196" s="199"/>
      <c r="O196" s="199"/>
      <c r="P196" s="179"/>
      <c r="Q196" s="179"/>
      <c r="R196" s="179"/>
      <c r="S196" s="179"/>
      <c r="T196" s="213"/>
      <c r="U196" s="192"/>
      <c r="V196" s="192"/>
    </row>
    <row r="197" spans="1:22">
      <c r="A197" s="192"/>
      <c r="B197" s="193"/>
      <c r="C197" s="193"/>
      <c r="D197" s="193"/>
      <c r="E197" s="193"/>
      <c r="F197" s="197"/>
      <c r="G197" s="197"/>
      <c r="H197" s="193"/>
      <c r="I197" s="199"/>
      <c r="J197" s="199"/>
      <c r="K197" s="199"/>
      <c r="L197" s="199"/>
      <c r="M197" s="199"/>
      <c r="N197" s="199"/>
      <c r="O197" s="199"/>
      <c r="P197" s="179"/>
      <c r="Q197" s="179"/>
      <c r="R197" s="179"/>
      <c r="S197" s="179"/>
      <c r="T197" s="213"/>
      <c r="U197" s="192"/>
      <c r="V197" s="192"/>
    </row>
    <row r="198" spans="1:22">
      <c r="A198" s="192"/>
      <c r="B198" s="193"/>
      <c r="C198" s="193"/>
      <c r="D198" s="193"/>
      <c r="E198" s="193"/>
      <c r="F198" s="197"/>
      <c r="G198" s="197"/>
      <c r="H198" s="193"/>
      <c r="I198" s="199"/>
      <c r="J198" s="199"/>
      <c r="K198" s="199"/>
      <c r="L198" s="199"/>
      <c r="M198" s="199"/>
      <c r="N198" s="199"/>
      <c r="O198" s="199"/>
      <c r="P198" s="179"/>
      <c r="Q198" s="179"/>
      <c r="R198" s="179"/>
      <c r="S198" s="179"/>
      <c r="T198" s="213"/>
      <c r="U198" s="192"/>
      <c r="V198" s="192"/>
    </row>
    <row r="199" spans="1:22">
      <c r="A199" s="192"/>
      <c r="B199" s="193"/>
      <c r="C199" s="193"/>
      <c r="D199" s="193"/>
      <c r="E199" s="193"/>
      <c r="F199" s="197"/>
      <c r="G199" s="197"/>
      <c r="H199" s="193"/>
      <c r="I199" s="199"/>
      <c r="J199" s="199"/>
      <c r="K199" s="199"/>
      <c r="L199" s="199"/>
      <c r="M199" s="199"/>
      <c r="N199" s="199"/>
      <c r="O199" s="199"/>
      <c r="P199" s="179"/>
      <c r="Q199" s="179"/>
      <c r="R199" s="179"/>
      <c r="S199" s="179"/>
      <c r="T199" s="213"/>
      <c r="U199" s="192"/>
      <c r="V199" s="192"/>
    </row>
    <row r="200" spans="1:22">
      <c r="A200" s="192"/>
      <c r="B200" s="193"/>
      <c r="C200" s="193"/>
      <c r="D200" s="193"/>
      <c r="E200" s="193"/>
      <c r="F200" s="197"/>
      <c r="G200" s="197"/>
      <c r="H200" s="193"/>
      <c r="I200" s="199"/>
      <c r="J200" s="199"/>
      <c r="K200" s="199"/>
      <c r="L200" s="199"/>
      <c r="M200" s="199"/>
      <c r="N200" s="199"/>
      <c r="O200" s="199"/>
      <c r="P200" s="179"/>
      <c r="Q200" s="179"/>
      <c r="R200" s="179"/>
      <c r="S200" s="179"/>
      <c r="T200" s="213"/>
      <c r="U200" s="192"/>
      <c r="V200" s="192"/>
    </row>
    <row r="201" spans="1:22">
      <c r="A201" s="192"/>
      <c r="B201" s="193"/>
      <c r="C201" s="193"/>
      <c r="D201" s="193"/>
      <c r="E201" s="193"/>
      <c r="F201" s="197"/>
      <c r="G201" s="197"/>
      <c r="H201" s="193"/>
      <c r="I201" s="199"/>
      <c r="J201" s="199"/>
      <c r="K201" s="199"/>
      <c r="L201" s="199"/>
      <c r="M201" s="199"/>
      <c r="N201" s="199"/>
      <c r="O201" s="199"/>
      <c r="P201" s="179"/>
      <c r="Q201" s="179"/>
      <c r="R201" s="179"/>
      <c r="S201" s="179"/>
      <c r="T201" s="213"/>
      <c r="U201" s="192"/>
      <c r="V201" s="192"/>
    </row>
    <row r="202" spans="1:22">
      <c r="A202" s="192"/>
      <c r="B202" s="193"/>
      <c r="C202" s="193"/>
      <c r="D202" s="193"/>
      <c r="E202" s="193"/>
      <c r="F202" s="197"/>
      <c r="G202" s="197"/>
      <c r="H202" s="193"/>
      <c r="I202" s="199"/>
      <c r="J202" s="199"/>
      <c r="K202" s="199"/>
      <c r="L202" s="199"/>
      <c r="M202" s="199"/>
      <c r="N202" s="199"/>
      <c r="O202" s="199"/>
      <c r="P202" s="179"/>
      <c r="Q202" s="179"/>
      <c r="R202" s="179"/>
      <c r="S202" s="179"/>
      <c r="T202" s="213"/>
      <c r="U202" s="192"/>
      <c r="V202" s="192"/>
    </row>
    <row r="203" spans="1:22">
      <c r="A203" s="192"/>
      <c r="B203" s="193"/>
      <c r="C203" s="193"/>
      <c r="D203" s="193"/>
      <c r="E203" s="193"/>
      <c r="F203" s="197"/>
      <c r="G203" s="197"/>
      <c r="H203" s="193"/>
      <c r="I203" s="199"/>
      <c r="J203" s="199"/>
      <c r="K203" s="199"/>
      <c r="L203" s="199"/>
      <c r="M203" s="199"/>
      <c r="N203" s="199"/>
      <c r="O203" s="199"/>
      <c r="P203" s="179"/>
      <c r="Q203" s="179"/>
      <c r="R203" s="179"/>
      <c r="S203" s="179"/>
      <c r="T203" s="213"/>
      <c r="U203" s="192"/>
      <c r="V203" s="192"/>
    </row>
    <row r="204" spans="1:22">
      <c r="A204" s="192"/>
      <c r="B204" s="193"/>
      <c r="C204" s="193"/>
      <c r="D204" s="193"/>
      <c r="E204" s="193"/>
      <c r="F204" s="197"/>
      <c r="G204" s="197"/>
      <c r="H204" s="193"/>
      <c r="I204" s="199"/>
      <c r="J204" s="199"/>
      <c r="K204" s="199"/>
      <c r="L204" s="199"/>
      <c r="M204" s="199"/>
      <c r="N204" s="199"/>
      <c r="O204" s="199"/>
      <c r="P204" s="179"/>
      <c r="Q204" s="179"/>
      <c r="R204" s="179"/>
      <c r="S204" s="179"/>
      <c r="T204" s="213"/>
      <c r="U204" s="192"/>
      <c r="V204" s="192"/>
    </row>
    <row r="205" spans="1:22">
      <c r="A205" s="192"/>
      <c r="B205" s="193"/>
      <c r="C205" s="193"/>
      <c r="D205" s="193"/>
      <c r="E205" s="193"/>
      <c r="F205" s="197"/>
      <c r="G205" s="197"/>
      <c r="H205" s="193"/>
      <c r="I205" s="199"/>
      <c r="J205" s="199"/>
      <c r="K205" s="199"/>
      <c r="L205" s="199"/>
      <c r="M205" s="199"/>
      <c r="N205" s="199"/>
      <c r="O205" s="199"/>
      <c r="P205" s="179"/>
      <c r="Q205" s="179"/>
      <c r="R205" s="179"/>
      <c r="S205" s="179"/>
      <c r="T205" s="213"/>
      <c r="U205" s="192"/>
      <c r="V205" s="192"/>
    </row>
    <row r="206" spans="1:22">
      <c r="A206" s="192"/>
      <c r="B206" s="193"/>
      <c r="C206" s="193"/>
      <c r="D206" s="193"/>
      <c r="E206" s="193"/>
      <c r="F206" s="197"/>
      <c r="G206" s="197"/>
      <c r="H206" s="193"/>
      <c r="I206" s="199"/>
      <c r="J206" s="199"/>
      <c r="K206" s="199"/>
      <c r="L206" s="199"/>
      <c r="M206" s="199"/>
      <c r="N206" s="199"/>
      <c r="O206" s="199"/>
      <c r="P206" s="179"/>
      <c r="Q206" s="179"/>
      <c r="R206" s="179"/>
      <c r="S206" s="179"/>
      <c r="T206" s="213"/>
      <c r="U206" s="192"/>
      <c r="V206" s="192"/>
    </row>
    <row r="207" spans="1:22">
      <c r="A207" s="192"/>
      <c r="B207" s="193"/>
      <c r="C207" s="193"/>
      <c r="D207" s="193"/>
      <c r="E207" s="193"/>
      <c r="F207" s="197"/>
      <c r="G207" s="197"/>
      <c r="H207" s="193"/>
      <c r="I207" s="199"/>
      <c r="J207" s="199"/>
      <c r="K207" s="199"/>
      <c r="L207" s="199"/>
      <c r="M207" s="199"/>
      <c r="N207" s="199"/>
      <c r="O207" s="199"/>
      <c r="P207" s="179"/>
      <c r="Q207" s="179"/>
      <c r="R207" s="179"/>
      <c r="S207" s="179"/>
      <c r="T207" s="213"/>
      <c r="U207" s="192"/>
      <c r="V207" s="192"/>
    </row>
    <row r="208" spans="1:22">
      <c r="A208" s="192"/>
      <c r="B208" s="193"/>
      <c r="C208" s="193"/>
      <c r="D208" s="193"/>
      <c r="E208" s="193"/>
      <c r="F208" s="197"/>
      <c r="G208" s="197"/>
      <c r="H208" s="193"/>
      <c r="I208" s="199"/>
      <c r="J208" s="199"/>
      <c r="K208" s="199"/>
      <c r="L208" s="199"/>
      <c r="M208" s="199"/>
      <c r="N208" s="199"/>
      <c r="O208" s="199"/>
      <c r="P208" s="179"/>
      <c r="Q208" s="179"/>
      <c r="R208" s="179"/>
      <c r="S208" s="179"/>
      <c r="T208" s="213"/>
      <c r="U208" s="192"/>
      <c r="V208" s="192"/>
    </row>
    <row r="209" spans="1:22">
      <c r="A209" s="192"/>
      <c r="B209" s="193"/>
      <c r="C209" s="193"/>
      <c r="D209" s="193"/>
      <c r="E209" s="193"/>
      <c r="F209" s="197"/>
      <c r="G209" s="197"/>
      <c r="H209" s="193"/>
      <c r="I209" s="199"/>
      <c r="J209" s="199"/>
      <c r="K209" s="199"/>
      <c r="L209" s="199"/>
      <c r="M209" s="199"/>
      <c r="N209" s="199"/>
      <c r="O209" s="199"/>
      <c r="P209" s="179"/>
      <c r="Q209" s="179"/>
      <c r="R209" s="179"/>
      <c r="S209" s="179"/>
      <c r="T209" s="213"/>
      <c r="U209" s="192"/>
      <c r="V209" s="192"/>
    </row>
    <row r="210" spans="1:22">
      <c r="A210" s="192"/>
      <c r="B210" s="193"/>
      <c r="C210" s="193"/>
      <c r="D210" s="193"/>
      <c r="E210" s="193"/>
      <c r="F210" s="197"/>
      <c r="G210" s="197"/>
      <c r="H210" s="193"/>
      <c r="I210" s="199"/>
      <c r="J210" s="199"/>
      <c r="K210" s="199"/>
      <c r="L210" s="199"/>
      <c r="M210" s="199"/>
      <c r="N210" s="199"/>
      <c r="O210" s="199"/>
      <c r="P210" s="179"/>
      <c r="Q210" s="179"/>
      <c r="R210" s="179"/>
      <c r="S210" s="179"/>
      <c r="T210" s="213"/>
      <c r="U210" s="192"/>
      <c r="V210" s="192"/>
    </row>
    <row r="211" spans="1:22">
      <c r="A211" s="192"/>
      <c r="B211" s="193"/>
      <c r="C211" s="193"/>
      <c r="D211" s="193"/>
      <c r="E211" s="193"/>
      <c r="F211" s="197"/>
      <c r="G211" s="197"/>
      <c r="H211" s="193"/>
      <c r="I211" s="199"/>
      <c r="J211" s="199"/>
      <c r="K211" s="199"/>
      <c r="L211" s="199"/>
      <c r="M211" s="199"/>
      <c r="N211" s="199"/>
      <c r="O211" s="199"/>
      <c r="P211" s="179"/>
      <c r="Q211" s="179"/>
      <c r="R211" s="179"/>
      <c r="S211" s="179"/>
      <c r="T211" s="213"/>
      <c r="U211" s="192"/>
      <c r="V211" s="192"/>
    </row>
    <row r="212" spans="1:22">
      <c r="A212" s="192"/>
      <c r="B212" s="193"/>
      <c r="C212" s="193"/>
      <c r="D212" s="193"/>
      <c r="E212" s="193"/>
      <c r="F212" s="197"/>
      <c r="G212" s="197"/>
      <c r="H212" s="193"/>
      <c r="I212" s="199"/>
      <c r="J212" s="199"/>
      <c r="K212" s="199"/>
      <c r="L212" s="199"/>
      <c r="M212" s="199"/>
      <c r="N212" s="199"/>
      <c r="O212" s="199"/>
      <c r="P212" s="179"/>
      <c r="Q212" s="179"/>
      <c r="R212" s="179"/>
      <c r="S212" s="179"/>
      <c r="T212" s="213"/>
      <c r="U212" s="192"/>
      <c r="V212" s="192"/>
    </row>
    <row r="213" spans="1:22">
      <c r="A213" s="192"/>
      <c r="B213" s="193"/>
      <c r="C213" s="193"/>
      <c r="D213" s="193"/>
      <c r="E213" s="193"/>
      <c r="F213" s="197"/>
      <c r="G213" s="197"/>
      <c r="H213" s="193"/>
      <c r="I213" s="199"/>
      <c r="J213" s="199"/>
      <c r="K213" s="199"/>
      <c r="L213" s="199"/>
      <c r="M213" s="199"/>
      <c r="N213" s="199"/>
      <c r="O213" s="199"/>
      <c r="P213" s="179"/>
      <c r="Q213" s="179"/>
      <c r="R213" s="179"/>
      <c r="S213" s="179"/>
      <c r="T213" s="213"/>
      <c r="U213" s="192"/>
      <c r="V213" s="192"/>
    </row>
    <row r="214" spans="1:22">
      <c r="A214" s="192"/>
      <c r="B214" s="193"/>
      <c r="C214" s="193"/>
      <c r="D214" s="193"/>
      <c r="E214" s="193"/>
      <c r="F214" s="197"/>
      <c r="G214" s="197"/>
      <c r="H214" s="193"/>
      <c r="I214" s="199"/>
      <c r="J214" s="199"/>
      <c r="K214" s="199"/>
      <c r="L214" s="199"/>
      <c r="M214" s="199"/>
      <c r="N214" s="199"/>
      <c r="O214" s="199"/>
      <c r="P214" s="179"/>
      <c r="Q214" s="179"/>
      <c r="R214" s="179"/>
      <c r="S214" s="179"/>
      <c r="T214" s="213"/>
      <c r="U214" s="192"/>
      <c r="V214" s="192"/>
    </row>
    <row r="215" spans="1:22">
      <c r="A215" s="192"/>
      <c r="B215" s="193"/>
      <c r="C215" s="193"/>
      <c r="D215" s="193"/>
      <c r="E215" s="193"/>
      <c r="F215" s="197"/>
      <c r="G215" s="197"/>
      <c r="H215" s="193"/>
      <c r="I215" s="199"/>
      <c r="J215" s="199"/>
      <c r="K215" s="199"/>
      <c r="L215" s="199"/>
      <c r="M215" s="199"/>
      <c r="N215" s="199"/>
      <c r="O215" s="199"/>
      <c r="P215" s="179"/>
      <c r="Q215" s="179"/>
      <c r="R215" s="179"/>
      <c r="S215" s="179"/>
      <c r="T215" s="213"/>
      <c r="U215" s="192"/>
      <c r="V215" s="192"/>
    </row>
    <row r="216" spans="1:22">
      <c r="A216" s="192"/>
      <c r="B216" s="193"/>
      <c r="C216" s="193"/>
      <c r="D216" s="193"/>
      <c r="E216" s="193"/>
      <c r="F216" s="197"/>
      <c r="G216" s="197"/>
      <c r="H216" s="193"/>
      <c r="I216" s="199"/>
      <c r="J216" s="199"/>
      <c r="K216" s="199"/>
      <c r="L216" s="199"/>
      <c r="M216" s="199"/>
      <c r="N216" s="199"/>
      <c r="O216" s="199"/>
      <c r="P216" s="179"/>
      <c r="Q216" s="179"/>
      <c r="R216" s="179"/>
      <c r="S216" s="179"/>
      <c r="T216" s="213"/>
      <c r="U216" s="192"/>
      <c r="V216" s="192"/>
    </row>
    <row r="217" spans="1:22">
      <c r="A217" s="192"/>
      <c r="B217" s="193"/>
      <c r="C217" s="193"/>
      <c r="D217" s="193"/>
      <c r="E217" s="193"/>
      <c r="F217" s="197"/>
      <c r="G217" s="197"/>
      <c r="H217" s="193"/>
      <c r="I217" s="199"/>
      <c r="J217" s="199"/>
      <c r="K217" s="199"/>
      <c r="L217" s="199"/>
      <c r="M217" s="199"/>
      <c r="N217" s="199"/>
      <c r="O217" s="199"/>
      <c r="P217" s="179"/>
      <c r="Q217" s="179"/>
      <c r="R217" s="179"/>
      <c r="S217" s="179"/>
      <c r="T217" s="213"/>
      <c r="U217" s="192"/>
      <c r="V217" s="192"/>
    </row>
    <row r="218" spans="1:22">
      <c r="A218" s="192"/>
      <c r="B218" s="193"/>
      <c r="C218" s="193"/>
      <c r="D218" s="193"/>
      <c r="E218" s="193"/>
      <c r="F218" s="197"/>
      <c r="G218" s="197"/>
      <c r="H218" s="193"/>
      <c r="I218" s="199"/>
      <c r="J218" s="199"/>
      <c r="K218" s="199"/>
      <c r="L218" s="199"/>
      <c r="M218" s="199"/>
      <c r="N218" s="199"/>
      <c r="O218" s="199"/>
      <c r="P218" s="179"/>
      <c r="Q218" s="179"/>
      <c r="R218" s="179"/>
      <c r="S218" s="179"/>
      <c r="T218" s="213"/>
      <c r="U218" s="192"/>
      <c r="V218" s="192"/>
    </row>
    <row r="219" spans="1:22">
      <c r="A219" s="192"/>
      <c r="B219" s="193"/>
      <c r="C219" s="193"/>
      <c r="D219" s="193"/>
      <c r="E219" s="193"/>
      <c r="F219" s="197"/>
      <c r="G219" s="197"/>
      <c r="H219" s="193"/>
      <c r="I219" s="199"/>
      <c r="J219" s="199"/>
      <c r="K219" s="199"/>
      <c r="L219" s="199"/>
      <c r="M219" s="199"/>
      <c r="N219" s="199"/>
      <c r="O219" s="199"/>
      <c r="P219" s="179"/>
      <c r="Q219" s="179"/>
      <c r="R219" s="179"/>
      <c r="S219" s="179"/>
      <c r="T219" s="213"/>
      <c r="U219" s="192"/>
      <c r="V219" s="192"/>
    </row>
    <row r="220" spans="1:22">
      <c r="A220" s="192"/>
      <c r="B220" s="193"/>
      <c r="C220" s="193"/>
      <c r="D220" s="193"/>
      <c r="E220" s="193"/>
      <c r="F220" s="197"/>
      <c r="G220" s="197"/>
      <c r="H220" s="193"/>
      <c r="I220" s="199"/>
      <c r="J220" s="199"/>
      <c r="K220" s="199"/>
      <c r="L220" s="199"/>
      <c r="M220" s="199"/>
      <c r="N220" s="199"/>
      <c r="O220" s="199"/>
      <c r="P220" s="179"/>
      <c r="Q220" s="179"/>
      <c r="R220" s="179"/>
      <c r="S220" s="179"/>
      <c r="T220" s="213"/>
      <c r="U220" s="192"/>
      <c r="V220" s="192"/>
    </row>
    <row r="221" spans="1:22">
      <c r="A221" s="192"/>
      <c r="B221" s="193"/>
      <c r="C221" s="193"/>
      <c r="D221" s="193"/>
      <c r="E221" s="193"/>
      <c r="F221" s="197"/>
      <c r="G221" s="197"/>
      <c r="H221" s="193"/>
      <c r="I221" s="199"/>
      <c r="J221" s="199"/>
      <c r="K221" s="199"/>
      <c r="L221" s="199"/>
      <c r="M221" s="199"/>
      <c r="N221" s="199"/>
      <c r="O221" s="199"/>
      <c r="P221" s="179"/>
      <c r="Q221" s="179"/>
      <c r="R221" s="179"/>
      <c r="S221" s="179"/>
      <c r="T221" s="213"/>
      <c r="U221" s="192"/>
      <c r="V221" s="192"/>
    </row>
    <row r="222" spans="1:22">
      <c r="A222" s="192"/>
      <c r="B222" s="193"/>
      <c r="C222" s="193"/>
      <c r="D222" s="193"/>
      <c r="E222" s="193"/>
      <c r="F222" s="197"/>
      <c r="G222" s="197"/>
      <c r="H222" s="193"/>
      <c r="I222" s="199"/>
      <c r="J222" s="199"/>
      <c r="K222" s="199"/>
      <c r="L222" s="199"/>
      <c r="M222" s="199"/>
      <c r="N222" s="199"/>
      <c r="O222" s="199"/>
      <c r="P222" s="179"/>
      <c r="Q222" s="179"/>
      <c r="R222" s="179"/>
      <c r="S222" s="179"/>
      <c r="T222" s="213"/>
      <c r="U222" s="192"/>
      <c r="V222" s="192"/>
    </row>
    <row r="223" spans="1:22">
      <c r="A223" s="192"/>
      <c r="B223" s="193"/>
      <c r="C223" s="193"/>
      <c r="D223" s="193"/>
      <c r="E223" s="193"/>
      <c r="F223" s="197"/>
      <c r="G223" s="197"/>
      <c r="H223" s="193"/>
      <c r="I223" s="199"/>
      <c r="J223" s="199"/>
      <c r="K223" s="199"/>
      <c r="L223" s="199"/>
      <c r="M223" s="199"/>
      <c r="N223" s="199"/>
      <c r="O223" s="199"/>
      <c r="P223" s="179"/>
      <c r="Q223" s="179"/>
      <c r="R223" s="179"/>
      <c r="S223" s="179"/>
      <c r="T223" s="213"/>
      <c r="U223" s="192"/>
      <c r="V223" s="192"/>
    </row>
    <row r="224" spans="1:22">
      <c r="A224" s="192"/>
      <c r="B224" s="193"/>
      <c r="C224" s="193"/>
      <c r="D224" s="193"/>
      <c r="E224" s="193"/>
      <c r="F224" s="197"/>
      <c r="G224" s="197"/>
      <c r="H224" s="193"/>
      <c r="I224" s="199"/>
      <c r="J224" s="199"/>
      <c r="K224" s="199"/>
      <c r="L224" s="199"/>
      <c r="M224" s="199"/>
      <c r="N224" s="199"/>
      <c r="O224" s="199"/>
      <c r="P224" s="179"/>
      <c r="Q224" s="179"/>
      <c r="R224" s="179"/>
      <c r="S224" s="179"/>
      <c r="T224" s="213"/>
      <c r="U224" s="192"/>
      <c r="V224" s="192"/>
    </row>
    <row r="225" spans="1:22">
      <c r="A225" s="192"/>
      <c r="B225" s="193"/>
      <c r="C225" s="193"/>
      <c r="D225" s="193"/>
      <c r="E225" s="193"/>
      <c r="F225" s="197"/>
      <c r="G225" s="197"/>
      <c r="H225" s="193"/>
      <c r="I225" s="199"/>
      <c r="J225" s="199"/>
      <c r="K225" s="199"/>
      <c r="L225" s="199"/>
      <c r="M225" s="199"/>
      <c r="N225" s="199"/>
      <c r="O225" s="199"/>
      <c r="P225" s="179"/>
      <c r="Q225" s="179"/>
      <c r="R225" s="179"/>
      <c r="S225" s="179"/>
      <c r="T225" s="213"/>
      <c r="U225" s="192"/>
      <c r="V225" s="192"/>
    </row>
    <row r="226" spans="1:22">
      <c r="A226" s="192"/>
      <c r="B226" s="193"/>
      <c r="C226" s="193"/>
      <c r="D226" s="193"/>
      <c r="E226" s="193"/>
      <c r="F226" s="197"/>
      <c r="G226" s="197"/>
      <c r="H226" s="193"/>
      <c r="I226" s="199"/>
      <c r="J226" s="199"/>
      <c r="K226" s="199"/>
      <c r="L226" s="199"/>
      <c r="M226" s="199"/>
      <c r="N226" s="199"/>
      <c r="O226" s="199"/>
      <c r="P226" s="179"/>
      <c r="Q226" s="179"/>
      <c r="R226" s="179"/>
      <c r="S226" s="179"/>
      <c r="T226" s="213"/>
      <c r="U226" s="192"/>
      <c r="V226" s="192"/>
    </row>
    <row r="227" spans="1:22">
      <c r="A227" s="192"/>
      <c r="B227" s="193"/>
      <c r="C227" s="193"/>
      <c r="D227" s="193"/>
      <c r="E227" s="193"/>
      <c r="F227" s="197"/>
      <c r="G227" s="197"/>
      <c r="H227" s="193"/>
      <c r="I227" s="199"/>
      <c r="J227" s="199"/>
      <c r="K227" s="199"/>
      <c r="L227" s="199"/>
      <c r="M227" s="199"/>
      <c r="N227" s="199"/>
      <c r="O227" s="199"/>
      <c r="P227" s="179"/>
      <c r="Q227" s="179"/>
      <c r="R227" s="179"/>
      <c r="S227" s="179"/>
      <c r="T227" s="213"/>
      <c r="U227" s="192"/>
      <c r="V227" s="192"/>
    </row>
    <row r="228" spans="1:22">
      <c r="A228" s="192"/>
      <c r="B228" s="193"/>
      <c r="C228" s="193"/>
      <c r="D228" s="193"/>
      <c r="E228" s="193"/>
      <c r="F228" s="197"/>
      <c r="G228" s="197"/>
      <c r="H228" s="193"/>
      <c r="I228" s="199"/>
      <c r="J228" s="199"/>
      <c r="K228" s="199"/>
      <c r="L228" s="199"/>
      <c r="M228" s="199"/>
      <c r="N228" s="199"/>
      <c r="O228" s="199"/>
      <c r="P228" s="179"/>
      <c r="Q228" s="179"/>
      <c r="R228" s="179"/>
      <c r="S228" s="179"/>
      <c r="T228" s="213"/>
      <c r="U228" s="192"/>
      <c r="V228" s="192"/>
    </row>
    <row r="229" spans="1:22">
      <c r="A229" s="192"/>
      <c r="B229" s="193"/>
      <c r="C229" s="193"/>
      <c r="D229" s="193"/>
      <c r="E229" s="193"/>
      <c r="F229" s="197"/>
      <c r="G229" s="197"/>
      <c r="H229" s="193"/>
      <c r="I229" s="199"/>
      <c r="J229" s="199"/>
      <c r="K229" s="199"/>
      <c r="L229" s="199"/>
      <c r="M229" s="199"/>
      <c r="N229" s="199"/>
      <c r="O229" s="199"/>
      <c r="P229" s="179"/>
      <c r="Q229" s="179"/>
      <c r="R229" s="179"/>
      <c r="S229" s="179"/>
      <c r="T229" s="213"/>
      <c r="U229" s="192"/>
      <c r="V229" s="192"/>
    </row>
    <row r="230" spans="1:22">
      <c r="A230" s="192"/>
      <c r="B230" s="193"/>
      <c r="C230" s="193"/>
      <c r="D230" s="193"/>
      <c r="E230" s="193"/>
      <c r="F230" s="197"/>
      <c r="G230" s="197"/>
      <c r="H230" s="193"/>
      <c r="I230" s="199"/>
      <c r="J230" s="199"/>
      <c r="K230" s="199"/>
      <c r="L230" s="199"/>
      <c r="M230" s="199"/>
      <c r="N230" s="199"/>
      <c r="O230" s="199"/>
      <c r="P230" s="179"/>
      <c r="Q230" s="179"/>
      <c r="R230" s="179"/>
      <c r="S230" s="179"/>
      <c r="T230" s="213"/>
      <c r="U230" s="192"/>
      <c r="V230" s="192"/>
    </row>
    <row r="231" spans="1:22">
      <c r="A231" s="192"/>
      <c r="B231" s="193"/>
      <c r="C231" s="193"/>
      <c r="D231" s="193"/>
      <c r="E231" s="193"/>
      <c r="F231" s="197"/>
      <c r="G231" s="197"/>
      <c r="H231" s="193"/>
      <c r="I231" s="199"/>
      <c r="J231" s="199"/>
      <c r="K231" s="199"/>
      <c r="L231" s="199"/>
      <c r="M231" s="199"/>
      <c r="N231" s="199"/>
      <c r="O231" s="199"/>
      <c r="P231" s="179"/>
      <c r="Q231" s="179"/>
      <c r="R231" s="179"/>
      <c r="S231" s="179"/>
      <c r="T231" s="213"/>
      <c r="U231" s="192"/>
      <c r="V231" s="192"/>
    </row>
    <row r="232" spans="1:22">
      <c r="A232" s="192"/>
      <c r="B232" s="193"/>
      <c r="C232" s="193"/>
      <c r="D232" s="193"/>
      <c r="E232" s="193"/>
      <c r="F232" s="197"/>
      <c r="G232" s="197"/>
      <c r="H232" s="193"/>
      <c r="I232" s="199"/>
      <c r="J232" s="199"/>
      <c r="K232" s="199"/>
      <c r="L232" s="199"/>
      <c r="M232" s="199"/>
      <c r="N232" s="199"/>
      <c r="O232" s="199"/>
      <c r="P232" s="179"/>
      <c r="Q232" s="179"/>
      <c r="R232" s="179"/>
      <c r="S232" s="179"/>
      <c r="T232" s="213"/>
      <c r="U232" s="192"/>
      <c r="V232" s="192"/>
    </row>
    <row r="233" spans="1:22">
      <c r="A233" s="192"/>
      <c r="B233" s="193"/>
      <c r="C233" s="193"/>
      <c r="D233" s="193"/>
      <c r="E233" s="193"/>
      <c r="F233" s="197"/>
      <c r="G233" s="197"/>
      <c r="H233" s="193"/>
      <c r="I233" s="199"/>
      <c r="J233" s="199"/>
      <c r="K233" s="199"/>
      <c r="L233" s="199"/>
      <c r="M233" s="199"/>
      <c r="N233" s="199"/>
      <c r="O233" s="199"/>
      <c r="P233" s="179"/>
      <c r="Q233" s="179"/>
      <c r="R233" s="179"/>
      <c r="S233" s="179"/>
      <c r="T233" s="213"/>
      <c r="U233" s="192"/>
      <c r="V233" s="192"/>
    </row>
    <row r="234" spans="1:22">
      <c r="A234" s="192"/>
      <c r="B234" s="193"/>
      <c r="C234" s="193"/>
      <c r="D234" s="193"/>
      <c r="E234" s="193"/>
      <c r="F234" s="197"/>
      <c r="G234" s="197"/>
      <c r="H234" s="193"/>
      <c r="I234" s="199"/>
      <c r="J234" s="199"/>
      <c r="K234" s="199"/>
      <c r="L234" s="199"/>
      <c r="M234" s="199"/>
      <c r="N234" s="199"/>
      <c r="O234" s="199"/>
      <c r="P234" s="179"/>
      <c r="Q234" s="179"/>
      <c r="R234" s="179"/>
      <c r="S234" s="179"/>
      <c r="T234" s="213"/>
      <c r="U234" s="192"/>
      <c r="V234" s="192"/>
    </row>
    <row r="235" spans="1:22">
      <c r="A235" s="192"/>
      <c r="B235" s="193"/>
      <c r="C235" s="193"/>
      <c r="D235" s="193"/>
      <c r="E235" s="193"/>
      <c r="F235" s="197"/>
      <c r="G235" s="197"/>
      <c r="H235" s="193"/>
      <c r="I235" s="199"/>
      <c r="J235" s="199"/>
      <c r="K235" s="199"/>
      <c r="L235" s="199"/>
      <c r="M235" s="199"/>
      <c r="N235" s="199"/>
      <c r="O235" s="199"/>
      <c r="P235" s="179"/>
      <c r="Q235" s="179"/>
      <c r="R235" s="179"/>
      <c r="S235" s="179"/>
      <c r="T235" s="213"/>
      <c r="U235" s="192"/>
      <c r="V235" s="192"/>
    </row>
    <row r="236" spans="1:22">
      <c r="A236" s="192"/>
      <c r="B236" s="193"/>
      <c r="C236" s="193"/>
      <c r="D236" s="193"/>
      <c r="E236" s="193"/>
      <c r="F236" s="197"/>
      <c r="G236" s="197"/>
      <c r="H236" s="193"/>
      <c r="I236" s="199"/>
      <c r="J236" s="199"/>
      <c r="K236" s="199"/>
      <c r="L236" s="199"/>
      <c r="M236" s="199"/>
      <c r="N236" s="199"/>
      <c r="O236" s="199"/>
      <c r="P236" s="179"/>
      <c r="Q236" s="179"/>
      <c r="R236" s="179"/>
      <c r="S236" s="179"/>
      <c r="T236" s="213"/>
      <c r="U236" s="192"/>
      <c r="V236" s="192"/>
    </row>
    <row r="237" spans="1:22">
      <c r="A237" s="192"/>
      <c r="B237" s="193"/>
      <c r="C237" s="193"/>
      <c r="D237" s="193"/>
      <c r="E237" s="193"/>
      <c r="F237" s="197"/>
      <c r="G237" s="197"/>
      <c r="H237" s="193"/>
      <c r="I237" s="199"/>
      <c r="J237" s="199"/>
      <c r="K237" s="199"/>
      <c r="L237" s="199"/>
      <c r="M237" s="199"/>
      <c r="N237" s="199"/>
      <c r="O237" s="199"/>
      <c r="P237" s="179"/>
      <c r="Q237" s="179"/>
      <c r="R237" s="179"/>
      <c r="S237" s="179"/>
      <c r="T237" s="213"/>
      <c r="U237" s="192"/>
      <c r="V237" s="192"/>
    </row>
    <row r="238" spans="1:22">
      <c r="A238" s="192"/>
      <c r="B238" s="193"/>
      <c r="C238" s="193"/>
      <c r="D238" s="193"/>
      <c r="E238" s="193"/>
      <c r="F238" s="197"/>
      <c r="G238" s="197"/>
      <c r="H238" s="193"/>
      <c r="I238" s="199"/>
      <c r="J238" s="199"/>
      <c r="K238" s="199"/>
      <c r="L238" s="199"/>
      <c r="M238" s="199"/>
      <c r="N238" s="199"/>
      <c r="O238" s="199"/>
      <c r="P238" s="179"/>
      <c r="Q238" s="179"/>
      <c r="R238" s="179"/>
      <c r="S238" s="179"/>
      <c r="T238" s="213"/>
      <c r="U238" s="192"/>
      <c r="V238" s="192"/>
    </row>
    <row r="239" spans="1:22">
      <c r="A239" s="192"/>
      <c r="B239" s="193"/>
      <c r="C239" s="193"/>
      <c r="D239" s="193"/>
      <c r="E239" s="193"/>
      <c r="F239" s="197"/>
      <c r="G239" s="197"/>
      <c r="H239" s="193"/>
      <c r="I239" s="199"/>
      <c r="J239" s="199"/>
      <c r="K239" s="199"/>
      <c r="L239" s="199"/>
      <c r="M239" s="199"/>
      <c r="N239" s="199"/>
      <c r="O239" s="199"/>
      <c r="P239" s="179"/>
      <c r="Q239" s="179"/>
      <c r="R239" s="179"/>
      <c r="S239" s="179"/>
      <c r="T239" s="213"/>
      <c r="U239" s="192"/>
      <c r="V239" s="192"/>
    </row>
    <row r="240" spans="1:22">
      <c r="A240" s="192"/>
      <c r="B240" s="193"/>
      <c r="C240" s="193"/>
      <c r="D240" s="193"/>
      <c r="E240" s="193"/>
      <c r="F240" s="197"/>
      <c r="G240" s="197"/>
      <c r="H240" s="193"/>
      <c r="I240" s="199"/>
      <c r="J240" s="199"/>
      <c r="K240" s="199"/>
      <c r="L240" s="199"/>
      <c r="M240" s="199"/>
      <c r="N240" s="199"/>
      <c r="O240" s="199"/>
      <c r="P240" s="179"/>
      <c r="Q240" s="179"/>
      <c r="R240" s="179"/>
      <c r="S240" s="179"/>
      <c r="T240" s="213"/>
      <c r="U240" s="192"/>
      <c r="V240" s="192"/>
    </row>
    <row r="241" spans="1:22">
      <c r="A241" s="192"/>
      <c r="B241" s="193"/>
      <c r="C241" s="193"/>
      <c r="D241" s="193"/>
      <c r="E241" s="193"/>
      <c r="F241" s="197"/>
      <c r="G241" s="197"/>
      <c r="H241" s="193"/>
      <c r="I241" s="199"/>
      <c r="J241" s="199"/>
      <c r="K241" s="199"/>
      <c r="L241" s="199"/>
      <c r="M241" s="199"/>
      <c r="N241" s="199"/>
      <c r="O241" s="199"/>
      <c r="P241" s="179"/>
      <c r="Q241" s="179"/>
      <c r="R241" s="179"/>
      <c r="S241" s="179"/>
      <c r="T241" s="213"/>
      <c r="U241" s="192"/>
      <c r="V241" s="192"/>
    </row>
    <row r="242" spans="1:22">
      <c r="A242" s="192"/>
      <c r="B242" s="193"/>
      <c r="C242" s="193"/>
      <c r="D242" s="193"/>
      <c r="E242" s="193"/>
      <c r="F242" s="197"/>
      <c r="G242" s="197"/>
      <c r="H242" s="193"/>
      <c r="I242" s="199"/>
      <c r="J242" s="199"/>
      <c r="K242" s="199"/>
      <c r="L242" s="199"/>
      <c r="M242" s="199"/>
      <c r="N242" s="199"/>
      <c r="O242" s="199"/>
      <c r="P242" s="179"/>
      <c r="Q242" s="179"/>
      <c r="R242" s="179"/>
      <c r="S242" s="179"/>
      <c r="T242" s="213"/>
      <c r="U242" s="192"/>
      <c r="V242" s="192"/>
    </row>
    <row r="243" spans="1:22">
      <c r="A243" s="192"/>
      <c r="B243" s="193"/>
      <c r="C243" s="193"/>
      <c r="D243" s="193"/>
      <c r="E243" s="193"/>
      <c r="F243" s="197"/>
      <c r="G243" s="197"/>
      <c r="H243" s="193"/>
      <c r="I243" s="199"/>
      <c r="J243" s="199"/>
      <c r="K243" s="199"/>
      <c r="L243" s="199"/>
      <c r="M243" s="199"/>
      <c r="N243" s="199"/>
      <c r="O243" s="199"/>
      <c r="P243" s="179"/>
      <c r="Q243" s="179"/>
      <c r="R243" s="179"/>
      <c r="S243" s="179"/>
      <c r="T243" s="213"/>
      <c r="U243" s="192"/>
      <c r="V243" s="192"/>
    </row>
    <row r="244" spans="1:22">
      <c r="A244" s="192"/>
      <c r="B244" s="193"/>
      <c r="C244" s="193"/>
      <c r="D244" s="193"/>
      <c r="E244" s="193"/>
      <c r="F244" s="197"/>
      <c r="G244" s="197"/>
      <c r="H244" s="193"/>
      <c r="I244" s="199"/>
      <c r="J244" s="199"/>
      <c r="K244" s="199"/>
      <c r="L244" s="199"/>
      <c r="M244" s="199"/>
      <c r="N244" s="199"/>
      <c r="O244" s="199"/>
      <c r="P244" s="179"/>
      <c r="Q244" s="179"/>
      <c r="R244" s="179"/>
      <c r="S244" s="179"/>
      <c r="T244" s="213"/>
      <c r="U244" s="192"/>
      <c r="V244" s="192"/>
    </row>
    <row r="245" spans="1:22">
      <c r="A245" s="192"/>
      <c r="B245" s="193"/>
      <c r="C245" s="193"/>
      <c r="D245" s="193"/>
      <c r="E245" s="193"/>
      <c r="F245" s="197"/>
      <c r="G245" s="197"/>
      <c r="H245" s="193"/>
      <c r="I245" s="199"/>
      <c r="J245" s="199"/>
      <c r="K245" s="199"/>
      <c r="L245" s="199"/>
      <c r="M245" s="199"/>
      <c r="N245" s="199"/>
      <c r="O245" s="199"/>
      <c r="P245" s="179"/>
      <c r="Q245" s="179"/>
      <c r="R245" s="179"/>
      <c r="S245" s="179"/>
      <c r="T245" s="213"/>
      <c r="U245" s="192"/>
      <c r="V245" s="192"/>
    </row>
    <row r="246" spans="1:22">
      <c r="A246" s="192"/>
      <c r="B246" s="193"/>
      <c r="C246" s="193"/>
      <c r="D246" s="193"/>
      <c r="E246" s="193"/>
      <c r="F246" s="197"/>
      <c r="G246" s="197"/>
      <c r="H246" s="193"/>
      <c r="I246" s="199"/>
      <c r="J246" s="199"/>
      <c r="K246" s="199"/>
      <c r="L246" s="199"/>
      <c r="M246" s="199"/>
      <c r="N246" s="199"/>
      <c r="O246" s="199"/>
      <c r="P246" s="179"/>
      <c r="Q246" s="179"/>
      <c r="R246" s="179"/>
      <c r="S246" s="179"/>
      <c r="T246" s="213"/>
      <c r="U246" s="192"/>
      <c r="V246" s="192"/>
    </row>
    <row r="247" spans="1:22">
      <c r="A247" s="192"/>
      <c r="B247" s="193"/>
      <c r="C247" s="193"/>
      <c r="D247" s="193"/>
      <c r="E247" s="193"/>
      <c r="F247" s="197"/>
      <c r="G247" s="197"/>
      <c r="H247" s="193"/>
      <c r="I247" s="199"/>
      <c r="J247" s="199"/>
      <c r="K247" s="199"/>
      <c r="L247" s="199"/>
      <c r="M247" s="199"/>
      <c r="N247" s="199"/>
      <c r="O247" s="199"/>
      <c r="P247" s="179"/>
      <c r="Q247" s="179"/>
      <c r="R247" s="179"/>
      <c r="S247" s="179"/>
      <c r="T247" s="213"/>
      <c r="U247" s="192"/>
      <c r="V247" s="192"/>
    </row>
    <row r="248" spans="1:22">
      <c r="A248" s="192"/>
      <c r="B248" s="193"/>
      <c r="C248" s="193"/>
      <c r="D248" s="193"/>
      <c r="E248" s="193"/>
      <c r="F248" s="197"/>
      <c r="G248" s="197"/>
      <c r="H248" s="193"/>
      <c r="I248" s="199"/>
      <c r="J248" s="199"/>
      <c r="K248" s="199"/>
      <c r="L248" s="199"/>
      <c r="M248" s="199"/>
      <c r="N248" s="199"/>
      <c r="O248" s="199"/>
      <c r="P248" s="179"/>
      <c r="Q248" s="179"/>
      <c r="R248" s="179"/>
      <c r="S248" s="179"/>
      <c r="T248" s="213"/>
      <c r="U248" s="192"/>
      <c r="V248" s="192"/>
    </row>
    <row r="249" spans="1:22">
      <c r="A249" s="192"/>
      <c r="B249" s="193"/>
      <c r="C249" s="193"/>
      <c r="D249" s="193"/>
      <c r="E249" s="193"/>
      <c r="F249" s="197"/>
      <c r="G249" s="197"/>
      <c r="H249" s="193"/>
      <c r="I249" s="199"/>
      <c r="J249" s="199"/>
      <c r="K249" s="199"/>
      <c r="L249" s="199"/>
      <c r="M249" s="199"/>
      <c r="N249" s="199"/>
      <c r="O249" s="199"/>
      <c r="P249" s="179"/>
      <c r="Q249" s="179"/>
      <c r="R249" s="179"/>
      <c r="S249" s="179"/>
      <c r="T249" s="213"/>
      <c r="U249" s="192"/>
      <c r="V249" s="192"/>
    </row>
    <row r="250" spans="1:22">
      <c r="A250" s="192"/>
      <c r="B250" s="193"/>
      <c r="C250" s="193"/>
      <c r="D250" s="193"/>
      <c r="E250" s="193"/>
      <c r="F250" s="197"/>
      <c r="G250" s="197"/>
      <c r="H250" s="193"/>
      <c r="I250" s="199"/>
      <c r="J250" s="199"/>
      <c r="K250" s="199"/>
      <c r="L250" s="199"/>
      <c r="M250" s="199"/>
      <c r="N250" s="199"/>
      <c r="O250" s="199"/>
      <c r="P250" s="179"/>
      <c r="Q250" s="179"/>
      <c r="R250" s="179"/>
      <c r="S250" s="179"/>
      <c r="T250" s="213"/>
      <c r="U250" s="192"/>
      <c r="V250" s="192"/>
    </row>
    <row r="251" spans="1:22">
      <c r="A251" s="192"/>
      <c r="B251" s="193"/>
      <c r="C251" s="193"/>
      <c r="D251" s="193"/>
      <c r="E251" s="193"/>
      <c r="F251" s="197"/>
      <c r="G251" s="197"/>
      <c r="H251" s="193"/>
      <c r="I251" s="199"/>
      <c r="J251" s="199"/>
      <c r="K251" s="199"/>
      <c r="L251" s="199"/>
      <c r="M251" s="199"/>
      <c r="N251" s="199"/>
      <c r="O251" s="199"/>
      <c r="P251" s="179"/>
      <c r="Q251" s="179"/>
      <c r="R251" s="179"/>
      <c r="S251" s="179"/>
      <c r="T251" s="213"/>
      <c r="U251" s="192"/>
      <c r="V251" s="192"/>
    </row>
    <row r="252" spans="1:22">
      <c r="A252" s="192"/>
      <c r="B252" s="193"/>
      <c r="C252" s="193"/>
      <c r="D252" s="193"/>
      <c r="E252" s="193"/>
      <c r="F252" s="197"/>
      <c r="G252" s="197"/>
      <c r="H252" s="193"/>
      <c r="I252" s="199"/>
      <c r="J252" s="199"/>
      <c r="K252" s="199"/>
      <c r="L252" s="199"/>
      <c r="M252" s="199"/>
      <c r="N252" s="199"/>
      <c r="O252" s="199"/>
      <c r="P252" s="179"/>
      <c r="Q252" s="179"/>
      <c r="R252" s="179"/>
      <c r="S252" s="179"/>
      <c r="T252" s="213"/>
      <c r="U252" s="192"/>
      <c r="V252" s="192"/>
    </row>
    <row r="253" spans="1:22">
      <c r="A253" s="192"/>
      <c r="B253" s="193"/>
      <c r="C253" s="193"/>
      <c r="D253" s="193"/>
      <c r="E253" s="193"/>
      <c r="F253" s="197"/>
      <c r="G253" s="197"/>
      <c r="H253" s="193"/>
      <c r="I253" s="199"/>
      <c r="J253" s="199"/>
      <c r="K253" s="199"/>
      <c r="L253" s="199"/>
      <c r="M253" s="199"/>
      <c r="N253" s="199"/>
      <c r="O253" s="199"/>
      <c r="P253" s="179"/>
      <c r="Q253" s="179"/>
      <c r="R253" s="179"/>
      <c r="S253" s="179"/>
      <c r="T253" s="213"/>
      <c r="U253" s="192"/>
      <c r="V253" s="192"/>
    </row>
    <row r="254" spans="1:22">
      <c r="A254" s="192"/>
      <c r="B254" s="193"/>
      <c r="C254" s="193"/>
      <c r="D254" s="193"/>
      <c r="E254" s="193"/>
      <c r="F254" s="197"/>
      <c r="G254" s="197"/>
      <c r="H254" s="193"/>
      <c r="I254" s="199"/>
      <c r="J254" s="199"/>
      <c r="K254" s="199"/>
      <c r="L254" s="199"/>
      <c r="M254" s="199"/>
      <c r="N254" s="199"/>
      <c r="O254" s="199"/>
      <c r="P254" s="179"/>
      <c r="Q254" s="179"/>
      <c r="R254" s="179"/>
      <c r="S254" s="179"/>
      <c r="T254" s="213"/>
      <c r="U254" s="192"/>
      <c r="V254" s="192"/>
    </row>
    <row r="255" spans="1:22">
      <c r="A255" s="192"/>
      <c r="B255" s="193"/>
      <c r="C255" s="193"/>
      <c r="D255" s="193"/>
      <c r="E255" s="193"/>
      <c r="F255" s="197"/>
      <c r="G255" s="197"/>
      <c r="H255" s="193"/>
      <c r="I255" s="199"/>
      <c r="J255" s="199"/>
      <c r="K255" s="199"/>
      <c r="L255" s="199"/>
      <c r="M255" s="199"/>
      <c r="N255" s="199"/>
      <c r="O255" s="199"/>
      <c r="P255" s="179"/>
      <c r="Q255" s="179"/>
      <c r="R255" s="179"/>
      <c r="S255" s="179"/>
      <c r="T255" s="213"/>
      <c r="U255" s="192"/>
      <c r="V255" s="192"/>
    </row>
    <row r="256" spans="1:22">
      <c r="A256" s="192"/>
      <c r="B256" s="193"/>
      <c r="C256" s="193"/>
      <c r="D256" s="193"/>
      <c r="E256" s="193"/>
      <c r="F256" s="197"/>
      <c r="G256" s="197"/>
      <c r="H256" s="193"/>
      <c r="I256" s="199"/>
      <c r="J256" s="199"/>
      <c r="K256" s="199"/>
      <c r="L256" s="199"/>
      <c r="M256" s="199"/>
      <c r="N256" s="199"/>
      <c r="O256" s="199"/>
      <c r="P256" s="179"/>
      <c r="Q256" s="179"/>
      <c r="R256" s="179"/>
      <c r="S256" s="179"/>
      <c r="T256" s="213"/>
      <c r="U256" s="192"/>
      <c r="V256" s="192"/>
    </row>
    <row r="257" spans="1:22">
      <c r="A257" s="192"/>
      <c r="B257" s="193"/>
      <c r="C257" s="193"/>
      <c r="D257" s="193"/>
      <c r="E257" s="193"/>
      <c r="F257" s="197"/>
      <c r="G257" s="197"/>
      <c r="H257" s="193"/>
      <c r="I257" s="199"/>
      <c r="J257" s="199"/>
      <c r="K257" s="199"/>
      <c r="L257" s="199"/>
      <c r="M257" s="199"/>
      <c r="N257" s="199"/>
      <c r="O257" s="199"/>
      <c r="P257" s="179"/>
      <c r="Q257" s="179"/>
      <c r="R257" s="179"/>
      <c r="S257" s="179"/>
      <c r="T257" s="213"/>
      <c r="U257" s="192"/>
      <c r="V257" s="192"/>
    </row>
    <row r="258" spans="1:22">
      <c r="A258" s="192"/>
      <c r="B258" s="193"/>
      <c r="C258" s="193"/>
      <c r="D258" s="193"/>
      <c r="E258" s="193"/>
      <c r="F258" s="197"/>
      <c r="G258" s="197"/>
      <c r="H258" s="193"/>
      <c r="I258" s="199"/>
      <c r="J258" s="199"/>
      <c r="K258" s="199"/>
      <c r="L258" s="199"/>
      <c r="M258" s="199"/>
      <c r="N258" s="199"/>
      <c r="O258" s="199"/>
      <c r="P258" s="179"/>
      <c r="Q258" s="179"/>
      <c r="R258" s="179"/>
      <c r="S258" s="179"/>
      <c r="T258" s="213"/>
      <c r="U258" s="192"/>
      <c r="V258" s="192"/>
    </row>
    <row r="259" spans="1:22">
      <c r="A259" s="192"/>
      <c r="B259" s="193"/>
      <c r="C259" s="193"/>
      <c r="D259" s="193"/>
      <c r="E259" s="193"/>
      <c r="F259" s="197"/>
      <c r="G259" s="197"/>
      <c r="H259" s="193"/>
      <c r="I259" s="199"/>
      <c r="J259" s="199"/>
      <c r="K259" s="199"/>
      <c r="L259" s="199"/>
      <c r="M259" s="199"/>
      <c r="N259" s="199"/>
      <c r="O259" s="199"/>
      <c r="P259" s="179"/>
      <c r="Q259" s="179"/>
      <c r="R259" s="179"/>
      <c r="S259" s="179"/>
      <c r="T259" s="213"/>
      <c r="U259" s="192"/>
      <c r="V259" s="192"/>
    </row>
    <row r="260" spans="1:22">
      <c r="A260" s="192"/>
      <c r="B260" s="193"/>
      <c r="C260" s="193"/>
      <c r="D260" s="193"/>
      <c r="E260" s="193"/>
      <c r="F260" s="197"/>
      <c r="G260" s="197"/>
      <c r="H260" s="193"/>
      <c r="I260" s="199"/>
      <c r="J260" s="199"/>
      <c r="K260" s="199"/>
      <c r="L260" s="199"/>
      <c r="M260" s="199"/>
      <c r="N260" s="199"/>
      <c r="O260" s="199"/>
      <c r="P260" s="179"/>
      <c r="Q260" s="179"/>
      <c r="R260" s="179"/>
      <c r="S260" s="179"/>
      <c r="T260" s="213"/>
      <c r="U260" s="192"/>
      <c r="V260" s="192"/>
    </row>
    <row r="261" spans="1:22">
      <c r="A261" s="192"/>
      <c r="B261" s="193"/>
      <c r="C261" s="193"/>
      <c r="D261" s="193"/>
      <c r="E261" s="193"/>
      <c r="F261" s="197"/>
      <c r="G261" s="197"/>
      <c r="H261" s="193"/>
      <c r="I261" s="199"/>
      <c r="J261" s="199"/>
      <c r="K261" s="199"/>
      <c r="L261" s="199"/>
      <c r="M261" s="199"/>
      <c r="N261" s="199"/>
      <c r="O261" s="199"/>
      <c r="P261" s="179"/>
      <c r="Q261" s="179"/>
      <c r="R261" s="179"/>
      <c r="S261" s="179"/>
      <c r="T261" s="213"/>
      <c r="U261" s="192"/>
      <c r="V261" s="192"/>
    </row>
    <row r="262" spans="1:22">
      <c r="A262" s="192"/>
      <c r="B262" s="193"/>
      <c r="C262" s="193"/>
      <c r="D262" s="193"/>
      <c r="E262" s="193"/>
      <c r="F262" s="197"/>
      <c r="G262" s="197"/>
      <c r="H262" s="193"/>
      <c r="I262" s="199"/>
      <c r="J262" s="199"/>
      <c r="K262" s="199"/>
      <c r="L262" s="199"/>
      <c r="M262" s="199"/>
      <c r="N262" s="199"/>
      <c r="O262" s="199"/>
      <c r="P262" s="179"/>
      <c r="Q262" s="179"/>
      <c r="R262" s="179"/>
      <c r="S262" s="179"/>
      <c r="T262" s="213"/>
      <c r="U262" s="192"/>
      <c r="V262" s="192"/>
    </row>
    <row r="263" spans="1:22">
      <c r="A263" s="192"/>
      <c r="B263" s="193"/>
      <c r="C263" s="193"/>
      <c r="D263" s="193"/>
      <c r="E263" s="193"/>
      <c r="F263" s="197"/>
      <c r="G263" s="197"/>
      <c r="H263" s="193"/>
      <c r="I263" s="199"/>
      <c r="J263" s="199"/>
      <c r="K263" s="199"/>
      <c r="L263" s="199"/>
      <c r="M263" s="199"/>
      <c r="N263" s="199"/>
      <c r="O263" s="199"/>
      <c r="P263" s="179"/>
      <c r="Q263" s="179"/>
      <c r="R263" s="179"/>
      <c r="S263" s="179"/>
      <c r="T263" s="213"/>
      <c r="U263" s="192"/>
      <c r="V263" s="192"/>
    </row>
    <row r="264" spans="1:22">
      <c r="A264" s="192"/>
      <c r="B264" s="193"/>
      <c r="C264" s="193"/>
      <c r="D264" s="193"/>
      <c r="E264" s="193"/>
      <c r="F264" s="197"/>
      <c r="G264" s="197"/>
      <c r="H264" s="193"/>
      <c r="I264" s="199"/>
      <c r="J264" s="199"/>
      <c r="K264" s="199"/>
      <c r="L264" s="199"/>
      <c r="M264" s="199"/>
      <c r="N264" s="199"/>
      <c r="O264" s="199"/>
      <c r="P264" s="179"/>
      <c r="Q264" s="179"/>
      <c r="R264" s="179"/>
      <c r="S264" s="179"/>
      <c r="T264" s="213"/>
      <c r="U264" s="192"/>
      <c r="V264" s="192"/>
    </row>
    <row r="265" spans="1:22">
      <c r="A265" s="192"/>
      <c r="B265" s="193"/>
      <c r="C265" s="193"/>
      <c r="D265" s="193"/>
      <c r="E265" s="193"/>
      <c r="F265" s="197"/>
      <c r="G265" s="197"/>
      <c r="H265" s="193"/>
      <c r="I265" s="199"/>
      <c r="J265" s="199"/>
      <c r="K265" s="199"/>
      <c r="L265" s="199"/>
      <c r="M265" s="199"/>
      <c r="N265" s="199"/>
      <c r="O265" s="199"/>
      <c r="P265" s="179"/>
      <c r="Q265" s="179"/>
      <c r="R265" s="179"/>
      <c r="S265" s="179"/>
      <c r="T265" s="213"/>
      <c r="U265" s="192"/>
      <c r="V265" s="192"/>
    </row>
    <row r="266" spans="1:22">
      <c r="A266" s="192"/>
      <c r="B266" s="193"/>
      <c r="C266" s="193"/>
      <c r="D266" s="193"/>
      <c r="E266" s="193"/>
      <c r="F266" s="197"/>
      <c r="G266" s="197"/>
      <c r="H266" s="193"/>
      <c r="I266" s="199"/>
      <c r="J266" s="199"/>
      <c r="K266" s="199"/>
      <c r="L266" s="199"/>
      <c r="M266" s="199"/>
      <c r="N266" s="199"/>
      <c r="O266" s="199"/>
      <c r="P266" s="179"/>
      <c r="Q266" s="179"/>
      <c r="R266" s="179"/>
      <c r="S266" s="179"/>
      <c r="T266" s="213"/>
      <c r="U266" s="192"/>
      <c r="V266" s="192"/>
    </row>
    <row r="267" spans="1:22">
      <c r="A267" s="192"/>
      <c r="B267" s="193"/>
      <c r="C267" s="193"/>
      <c r="D267" s="193"/>
      <c r="E267" s="193"/>
      <c r="F267" s="197"/>
      <c r="G267" s="197"/>
      <c r="H267" s="193"/>
      <c r="I267" s="199"/>
      <c r="J267" s="199"/>
      <c r="K267" s="199"/>
      <c r="L267" s="199"/>
      <c r="M267" s="199"/>
      <c r="N267" s="199"/>
      <c r="O267" s="199"/>
      <c r="P267" s="179"/>
      <c r="Q267" s="179"/>
      <c r="R267" s="179"/>
      <c r="S267" s="179"/>
      <c r="T267" s="213"/>
      <c r="U267" s="192"/>
      <c r="V267" s="192"/>
    </row>
    <row r="268" spans="1:22">
      <c r="A268" s="192"/>
      <c r="B268" s="193"/>
      <c r="C268" s="193"/>
      <c r="D268" s="193"/>
      <c r="E268" s="193"/>
      <c r="F268" s="197"/>
      <c r="G268" s="197"/>
      <c r="H268" s="193"/>
      <c r="I268" s="199"/>
      <c r="J268" s="199"/>
      <c r="K268" s="199"/>
      <c r="L268" s="199"/>
      <c r="M268" s="199"/>
      <c r="N268" s="199"/>
      <c r="O268" s="199"/>
      <c r="P268" s="179"/>
      <c r="Q268" s="179"/>
      <c r="R268" s="179"/>
      <c r="S268" s="179"/>
      <c r="T268" s="213"/>
      <c r="U268" s="192"/>
      <c r="V268" s="192"/>
    </row>
    <row r="269" spans="1:22">
      <c r="A269" s="192"/>
      <c r="B269" s="193"/>
      <c r="C269" s="193"/>
      <c r="D269" s="193"/>
      <c r="E269" s="193"/>
      <c r="F269" s="197"/>
      <c r="G269" s="197"/>
      <c r="H269" s="193"/>
      <c r="I269" s="199"/>
      <c r="J269" s="199"/>
      <c r="K269" s="199"/>
      <c r="L269" s="199"/>
      <c r="M269" s="199"/>
      <c r="N269" s="199"/>
      <c r="O269" s="199"/>
      <c r="P269" s="179"/>
      <c r="Q269" s="179"/>
      <c r="R269" s="179"/>
      <c r="S269" s="179"/>
      <c r="T269" s="213"/>
      <c r="U269" s="192"/>
      <c r="V269" s="192"/>
    </row>
    <row r="270" spans="1:22">
      <c r="A270" s="192"/>
      <c r="B270" s="193"/>
      <c r="C270" s="193"/>
      <c r="D270" s="193"/>
      <c r="E270" s="193"/>
      <c r="F270" s="197"/>
      <c r="G270" s="197"/>
      <c r="H270" s="193"/>
      <c r="I270" s="199"/>
      <c r="J270" s="199"/>
      <c r="K270" s="199"/>
      <c r="L270" s="199"/>
      <c r="M270" s="199"/>
      <c r="N270" s="199"/>
      <c r="O270" s="199"/>
      <c r="P270" s="179"/>
      <c r="Q270" s="179"/>
      <c r="R270" s="179"/>
      <c r="S270" s="179"/>
      <c r="T270" s="213"/>
      <c r="U270" s="192"/>
      <c r="V270" s="192"/>
    </row>
    <row r="271" spans="1:22">
      <c r="A271" s="192"/>
      <c r="B271" s="193"/>
      <c r="C271" s="193"/>
      <c r="D271" s="193"/>
      <c r="E271" s="193"/>
      <c r="F271" s="197"/>
      <c r="G271" s="197"/>
      <c r="H271" s="193"/>
      <c r="I271" s="199"/>
      <c r="J271" s="199"/>
      <c r="K271" s="199"/>
      <c r="L271" s="199"/>
      <c r="M271" s="199"/>
      <c r="N271" s="199"/>
      <c r="O271" s="199"/>
      <c r="P271" s="179"/>
      <c r="Q271" s="179"/>
      <c r="R271" s="179"/>
      <c r="S271" s="179"/>
      <c r="T271" s="213"/>
      <c r="U271" s="192"/>
      <c r="V271" s="192"/>
    </row>
    <row r="272" spans="1:22">
      <c r="A272" s="192"/>
      <c r="B272" s="193"/>
      <c r="C272" s="193"/>
      <c r="D272" s="193"/>
      <c r="E272" s="193"/>
      <c r="F272" s="197"/>
      <c r="G272" s="197"/>
      <c r="H272" s="193"/>
      <c r="I272" s="199"/>
      <c r="J272" s="199"/>
      <c r="K272" s="199"/>
      <c r="L272" s="199"/>
      <c r="M272" s="199"/>
      <c r="N272" s="199"/>
      <c r="O272" s="199"/>
      <c r="P272" s="179"/>
      <c r="Q272" s="179"/>
      <c r="R272" s="179"/>
      <c r="S272" s="179"/>
      <c r="T272" s="213"/>
      <c r="U272" s="192"/>
      <c r="V272" s="192"/>
    </row>
    <row r="273" spans="1:22">
      <c r="A273" s="192"/>
      <c r="B273" s="193"/>
      <c r="C273" s="193"/>
      <c r="D273" s="193"/>
      <c r="E273" s="193"/>
      <c r="F273" s="197"/>
      <c r="G273" s="197"/>
      <c r="H273" s="193"/>
      <c r="I273" s="199"/>
      <c r="J273" s="199"/>
      <c r="K273" s="199"/>
      <c r="L273" s="199"/>
      <c r="M273" s="199"/>
      <c r="N273" s="199"/>
      <c r="O273" s="199"/>
      <c r="P273" s="179"/>
      <c r="Q273" s="179"/>
      <c r="R273" s="179"/>
      <c r="S273" s="179"/>
      <c r="T273" s="213"/>
      <c r="U273" s="192"/>
      <c r="V273" s="192"/>
    </row>
    <row r="274" spans="1:22">
      <c r="A274" s="192"/>
      <c r="B274" s="193"/>
      <c r="C274" s="193"/>
      <c r="D274" s="193"/>
      <c r="E274" s="193"/>
      <c r="F274" s="197"/>
      <c r="G274" s="197"/>
      <c r="H274" s="193"/>
      <c r="I274" s="199"/>
      <c r="J274" s="199"/>
      <c r="K274" s="199"/>
      <c r="L274" s="199"/>
      <c r="M274" s="199"/>
      <c r="N274" s="199"/>
      <c r="O274" s="199"/>
      <c r="P274" s="179"/>
      <c r="Q274" s="179"/>
      <c r="R274" s="179"/>
      <c r="S274" s="179"/>
      <c r="T274" s="213"/>
      <c r="U274" s="192"/>
      <c r="V274" s="192"/>
    </row>
    <row r="275" spans="1:22">
      <c r="A275" s="192"/>
      <c r="B275" s="193"/>
      <c r="C275" s="193"/>
      <c r="D275" s="193"/>
      <c r="E275" s="193"/>
      <c r="F275" s="197"/>
      <c r="G275" s="197"/>
      <c r="H275" s="193"/>
      <c r="I275" s="199"/>
      <c r="J275" s="199"/>
      <c r="K275" s="199"/>
      <c r="L275" s="199"/>
      <c r="M275" s="199"/>
      <c r="N275" s="199"/>
      <c r="O275" s="199"/>
      <c r="P275" s="179"/>
      <c r="Q275" s="179"/>
      <c r="R275" s="179"/>
      <c r="S275" s="179"/>
      <c r="T275" s="213"/>
      <c r="U275" s="192"/>
      <c r="V275" s="192"/>
    </row>
    <row r="276" spans="1:22">
      <c r="A276" s="192"/>
      <c r="B276" s="193"/>
      <c r="C276" s="193"/>
      <c r="D276" s="193"/>
      <c r="E276" s="193"/>
      <c r="F276" s="197"/>
      <c r="G276" s="197"/>
      <c r="H276" s="193"/>
      <c r="I276" s="199"/>
      <c r="J276" s="199"/>
      <c r="K276" s="199"/>
      <c r="L276" s="199"/>
      <c r="M276" s="199"/>
      <c r="N276" s="199"/>
      <c r="O276" s="199"/>
      <c r="P276" s="179"/>
      <c r="Q276" s="179"/>
      <c r="R276" s="179"/>
      <c r="S276" s="179"/>
      <c r="T276" s="213"/>
      <c r="U276" s="192"/>
      <c r="V276" s="192"/>
    </row>
    <row r="277" spans="1:22">
      <c r="A277" s="192"/>
      <c r="B277" s="193"/>
      <c r="C277" s="193"/>
      <c r="D277" s="193"/>
      <c r="E277" s="193"/>
      <c r="F277" s="197"/>
      <c r="G277" s="197"/>
      <c r="H277" s="193"/>
      <c r="I277" s="199"/>
      <c r="J277" s="199"/>
      <c r="K277" s="199"/>
      <c r="L277" s="199"/>
      <c r="M277" s="199"/>
      <c r="N277" s="199"/>
      <c r="O277" s="199"/>
      <c r="P277" s="179"/>
      <c r="Q277" s="179"/>
      <c r="R277" s="179"/>
      <c r="S277" s="179"/>
      <c r="T277" s="213"/>
      <c r="U277" s="192"/>
      <c r="V277" s="192"/>
    </row>
    <row r="278" spans="1:22">
      <c r="A278" s="192"/>
      <c r="B278" s="193"/>
      <c r="C278" s="193"/>
      <c r="D278" s="193"/>
      <c r="E278" s="193"/>
      <c r="F278" s="197"/>
      <c r="G278" s="197"/>
      <c r="H278" s="193"/>
      <c r="I278" s="199"/>
      <c r="J278" s="199"/>
      <c r="K278" s="199"/>
      <c r="L278" s="199"/>
      <c r="M278" s="199"/>
      <c r="N278" s="199"/>
      <c r="O278" s="199"/>
      <c r="P278" s="179"/>
      <c r="Q278" s="179"/>
      <c r="R278" s="179"/>
      <c r="S278" s="179"/>
      <c r="T278" s="213"/>
      <c r="U278" s="192"/>
      <c r="V278" s="192"/>
    </row>
    <row r="279" spans="1:22">
      <c r="A279" s="192"/>
      <c r="B279" s="193"/>
      <c r="C279" s="193"/>
      <c r="D279" s="193"/>
      <c r="E279" s="193"/>
      <c r="F279" s="197"/>
      <c r="G279" s="197"/>
      <c r="H279" s="193"/>
      <c r="I279" s="199"/>
      <c r="J279" s="199"/>
      <c r="K279" s="199"/>
      <c r="L279" s="199"/>
      <c r="M279" s="199"/>
      <c r="N279" s="199"/>
      <c r="O279" s="199"/>
      <c r="P279" s="179"/>
      <c r="Q279" s="179"/>
      <c r="R279" s="179"/>
      <c r="S279" s="179"/>
      <c r="T279" s="213"/>
      <c r="U279" s="192"/>
      <c r="V279" s="192"/>
    </row>
    <row r="280" spans="1:22">
      <c r="A280" s="192"/>
      <c r="B280" s="193"/>
      <c r="C280" s="193"/>
      <c r="D280" s="193"/>
      <c r="E280" s="193"/>
      <c r="F280" s="197"/>
      <c r="G280" s="197"/>
      <c r="H280" s="193"/>
      <c r="I280" s="199"/>
      <c r="J280" s="199"/>
      <c r="K280" s="199"/>
      <c r="L280" s="199"/>
      <c r="M280" s="199"/>
      <c r="N280" s="199"/>
      <c r="O280" s="199"/>
      <c r="P280" s="179"/>
      <c r="Q280" s="179"/>
      <c r="R280" s="179"/>
      <c r="S280" s="179"/>
      <c r="T280" s="213"/>
      <c r="U280" s="192"/>
      <c r="V280" s="192"/>
    </row>
    <row r="281" spans="1:22">
      <c r="A281" s="192"/>
      <c r="B281" s="193"/>
      <c r="C281" s="193"/>
      <c r="D281" s="193"/>
      <c r="E281" s="193"/>
      <c r="F281" s="197"/>
      <c r="G281" s="197"/>
      <c r="H281" s="193"/>
      <c r="I281" s="199"/>
      <c r="J281" s="199"/>
      <c r="K281" s="199"/>
      <c r="L281" s="199"/>
      <c r="M281" s="199"/>
      <c r="N281" s="199"/>
      <c r="O281" s="199"/>
      <c r="P281" s="179"/>
      <c r="Q281" s="179"/>
      <c r="R281" s="179"/>
      <c r="S281" s="179"/>
      <c r="T281" s="213"/>
      <c r="U281" s="192"/>
      <c r="V281" s="192"/>
    </row>
    <row r="282" spans="1:22">
      <c r="A282" s="192"/>
      <c r="B282" s="193"/>
      <c r="C282" s="193"/>
      <c r="D282" s="193"/>
      <c r="E282" s="193"/>
      <c r="F282" s="197"/>
      <c r="G282" s="197"/>
      <c r="H282" s="193"/>
      <c r="I282" s="199"/>
      <c r="J282" s="199"/>
      <c r="K282" s="199"/>
      <c r="L282" s="199"/>
      <c r="M282" s="199"/>
      <c r="N282" s="199"/>
      <c r="O282" s="199"/>
      <c r="P282" s="179"/>
      <c r="Q282" s="179"/>
      <c r="R282" s="179"/>
      <c r="S282" s="179"/>
      <c r="T282" s="213"/>
      <c r="U282" s="192"/>
      <c r="V282" s="192"/>
    </row>
    <row r="283" spans="1:22">
      <c r="A283" s="192"/>
      <c r="B283" s="193"/>
      <c r="C283" s="193"/>
      <c r="D283" s="193"/>
      <c r="E283" s="193"/>
      <c r="F283" s="197"/>
      <c r="G283" s="197"/>
      <c r="H283" s="193"/>
      <c r="I283" s="199"/>
      <c r="J283" s="199"/>
      <c r="K283" s="199"/>
      <c r="L283" s="199"/>
      <c r="M283" s="199"/>
      <c r="N283" s="199"/>
      <c r="O283" s="199"/>
      <c r="P283" s="179"/>
      <c r="Q283" s="179"/>
      <c r="R283" s="179"/>
      <c r="S283" s="179"/>
      <c r="T283" s="213"/>
      <c r="U283" s="192"/>
      <c r="V283" s="192"/>
    </row>
    <row r="284" spans="1:22">
      <c r="A284" s="192"/>
      <c r="B284" s="193"/>
      <c r="C284" s="193"/>
      <c r="D284" s="193"/>
      <c r="E284" s="193"/>
      <c r="F284" s="197"/>
      <c r="G284" s="197"/>
      <c r="H284" s="193"/>
      <c r="I284" s="199"/>
      <c r="J284" s="199"/>
      <c r="K284" s="199"/>
      <c r="L284" s="199"/>
      <c r="M284" s="199"/>
      <c r="N284" s="199"/>
      <c r="O284" s="199"/>
      <c r="P284" s="179"/>
      <c r="Q284" s="179"/>
      <c r="R284" s="179"/>
      <c r="S284" s="179"/>
      <c r="T284" s="213"/>
      <c r="U284" s="192"/>
      <c r="V284" s="192"/>
    </row>
    <row r="285" spans="1:22">
      <c r="A285" s="192"/>
      <c r="B285" s="193"/>
      <c r="C285" s="193"/>
      <c r="D285" s="193"/>
      <c r="E285" s="193"/>
      <c r="F285" s="197"/>
      <c r="G285" s="197"/>
      <c r="H285" s="193"/>
      <c r="I285" s="199"/>
      <c r="J285" s="199"/>
      <c r="K285" s="199"/>
      <c r="L285" s="199"/>
      <c r="M285" s="199"/>
      <c r="N285" s="199"/>
      <c r="O285" s="199"/>
      <c r="P285" s="179"/>
      <c r="Q285" s="179"/>
      <c r="R285" s="179"/>
      <c r="S285" s="179"/>
      <c r="T285" s="213"/>
      <c r="U285" s="192"/>
      <c r="V285" s="192"/>
    </row>
    <row r="286" spans="1:22">
      <c r="A286" s="192"/>
      <c r="B286" s="193"/>
      <c r="C286" s="193"/>
      <c r="D286" s="193"/>
      <c r="E286" s="193"/>
      <c r="F286" s="197"/>
      <c r="G286" s="197"/>
      <c r="H286" s="193"/>
      <c r="I286" s="199"/>
      <c r="J286" s="199"/>
      <c r="K286" s="199"/>
      <c r="L286" s="199"/>
      <c r="M286" s="199"/>
      <c r="N286" s="199"/>
      <c r="O286" s="199"/>
      <c r="P286" s="179"/>
      <c r="Q286" s="179"/>
      <c r="R286" s="179"/>
      <c r="S286" s="179"/>
      <c r="T286" s="213"/>
      <c r="U286" s="192"/>
      <c r="V286" s="192"/>
    </row>
    <row r="287" spans="1:22">
      <c r="A287" s="192"/>
      <c r="B287" s="193"/>
      <c r="C287" s="193"/>
      <c r="D287" s="193"/>
      <c r="E287" s="193"/>
      <c r="F287" s="197"/>
      <c r="G287" s="197"/>
      <c r="H287" s="193"/>
      <c r="I287" s="199"/>
      <c r="J287" s="199"/>
      <c r="K287" s="199"/>
      <c r="L287" s="199"/>
      <c r="M287" s="199"/>
      <c r="N287" s="199"/>
      <c r="O287" s="199"/>
      <c r="P287" s="179"/>
      <c r="Q287" s="179"/>
      <c r="R287" s="179"/>
      <c r="S287" s="179"/>
      <c r="T287" s="213"/>
      <c r="U287" s="192"/>
      <c r="V287" s="192"/>
    </row>
    <row r="288" spans="1:22">
      <c r="A288" s="192"/>
      <c r="B288" s="193"/>
      <c r="C288" s="193"/>
      <c r="D288" s="193"/>
      <c r="E288" s="193"/>
      <c r="F288" s="197"/>
      <c r="G288" s="197"/>
      <c r="H288" s="193"/>
      <c r="I288" s="199"/>
      <c r="J288" s="199"/>
      <c r="K288" s="199"/>
      <c r="L288" s="199"/>
      <c r="M288" s="199"/>
      <c r="N288" s="199"/>
      <c r="O288" s="199"/>
      <c r="P288" s="179"/>
      <c r="Q288" s="179"/>
      <c r="R288" s="179"/>
      <c r="S288" s="179"/>
      <c r="T288" s="213"/>
      <c r="U288" s="192"/>
      <c r="V288" s="192"/>
    </row>
    <row r="289" spans="1:22">
      <c r="A289" s="192"/>
      <c r="B289" s="193"/>
      <c r="C289" s="193"/>
      <c r="D289" s="193"/>
      <c r="E289" s="193"/>
      <c r="F289" s="197"/>
      <c r="G289" s="197"/>
      <c r="H289" s="193"/>
      <c r="I289" s="199"/>
      <c r="J289" s="199"/>
      <c r="K289" s="199"/>
      <c r="L289" s="199"/>
      <c r="M289" s="199"/>
      <c r="N289" s="199"/>
      <c r="O289" s="199"/>
      <c r="P289" s="179"/>
      <c r="Q289" s="179"/>
      <c r="R289" s="179"/>
      <c r="S289" s="179"/>
      <c r="T289" s="213"/>
      <c r="U289" s="192"/>
      <c r="V289" s="192"/>
    </row>
    <row r="290" spans="1:22">
      <c r="A290" s="192"/>
      <c r="B290" s="193"/>
      <c r="C290" s="193"/>
      <c r="D290" s="193"/>
      <c r="E290" s="193"/>
      <c r="F290" s="197"/>
      <c r="G290" s="197"/>
      <c r="H290" s="193"/>
      <c r="I290" s="199"/>
      <c r="J290" s="199"/>
      <c r="K290" s="199"/>
      <c r="L290" s="199"/>
      <c r="M290" s="199"/>
      <c r="N290" s="199"/>
      <c r="O290" s="199"/>
      <c r="P290" s="179"/>
      <c r="Q290" s="179"/>
      <c r="R290" s="179"/>
      <c r="S290" s="179"/>
      <c r="T290" s="213"/>
      <c r="U290" s="192"/>
      <c r="V290" s="192"/>
    </row>
    <row r="291" spans="1:22">
      <c r="A291" s="192"/>
      <c r="B291" s="193"/>
      <c r="C291" s="193"/>
      <c r="D291" s="193"/>
      <c r="E291" s="193"/>
      <c r="F291" s="197"/>
      <c r="G291" s="197"/>
      <c r="H291" s="193"/>
      <c r="I291" s="199"/>
      <c r="J291" s="199"/>
      <c r="K291" s="199"/>
      <c r="L291" s="199"/>
      <c r="M291" s="199"/>
      <c r="N291" s="199"/>
      <c r="O291" s="199"/>
      <c r="P291" s="179"/>
      <c r="Q291" s="179"/>
      <c r="R291" s="179"/>
      <c r="S291" s="179"/>
      <c r="T291" s="213"/>
      <c r="U291" s="192"/>
      <c r="V291" s="192"/>
    </row>
    <row r="292" spans="1:22">
      <c r="A292" s="192"/>
      <c r="B292" s="193"/>
      <c r="C292" s="193"/>
      <c r="D292" s="193"/>
      <c r="E292" s="193"/>
      <c r="F292" s="197"/>
      <c r="G292" s="197"/>
      <c r="H292" s="193"/>
      <c r="I292" s="199"/>
      <c r="J292" s="199"/>
      <c r="K292" s="199"/>
      <c r="L292" s="199"/>
      <c r="M292" s="199"/>
      <c r="N292" s="199"/>
      <c r="O292" s="199"/>
      <c r="P292" s="179"/>
      <c r="Q292" s="179"/>
      <c r="R292" s="179"/>
      <c r="S292" s="179"/>
      <c r="T292" s="213"/>
      <c r="U292" s="192"/>
      <c r="V292" s="192"/>
    </row>
    <row r="293" spans="1:22">
      <c r="A293" s="192"/>
      <c r="B293" s="193"/>
      <c r="C293" s="193"/>
      <c r="D293" s="193"/>
      <c r="E293" s="193"/>
      <c r="F293" s="197"/>
      <c r="G293" s="197"/>
      <c r="H293" s="193"/>
      <c r="I293" s="199"/>
      <c r="J293" s="199"/>
      <c r="K293" s="199"/>
      <c r="L293" s="199"/>
      <c r="M293" s="199"/>
      <c r="N293" s="199"/>
      <c r="O293" s="199"/>
      <c r="P293" s="179"/>
      <c r="Q293" s="179"/>
      <c r="R293" s="179"/>
      <c r="S293" s="179"/>
      <c r="T293" s="213"/>
      <c r="U293" s="192"/>
      <c r="V293" s="192"/>
    </row>
    <row r="294" spans="1:22">
      <c r="A294" s="192"/>
      <c r="B294" s="193"/>
      <c r="C294" s="193"/>
      <c r="D294" s="193"/>
      <c r="E294" s="193"/>
      <c r="F294" s="197"/>
      <c r="G294" s="197"/>
      <c r="H294" s="193"/>
      <c r="I294" s="199"/>
      <c r="J294" s="199"/>
      <c r="K294" s="199"/>
      <c r="L294" s="199"/>
      <c r="M294" s="199"/>
      <c r="N294" s="199"/>
      <c r="O294" s="199"/>
      <c r="P294" s="179"/>
      <c r="Q294" s="179"/>
      <c r="R294" s="179"/>
      <c r="S294" s="179"/>
      <c r="T294" s="213"/>
      <c r="U294" s="192"/>
      <c r="V294" s="192"/>
    </row>
    <row r="295" spans="1:22">
      <c r="A295" s="192"/>
      <c r="B295" s="193"/>
      <c r="C295" s="193"/>
      <c r="D295" s="193"/>
      <c r="E295" s="193"/>
      <c r="F295" s="197"/>
      <c r="G295" s="197"/>
      <c r="H295" s="193"/>
      <c r="I295" s="199"/>
      <c r="J295" s="199"/>
      <c r="K295" s="199"/>
      <c r="L295" s="199"/>
      <c r="M295" s="199"/>
      <c r="N295" s="199"/>
      <c r="O295" s="199"/>
      <c r="P295" s="179"/>
      <c r="Q295" s="179"/>
      <c r="R295" s="179"/>
      <c r="S295" s="179"/>
      <c r="T295" s="213"/>
      <c r="U295" s="192"/>
      <c r="V295" s="192"/>
    </row>
    <row r="296" spans="1:22">
      <c r="A296" s="192"/>
      <c r="B296" s="193"/>
      <c r="C296" s="193"/>
      <c r="D296" s="193"/>
      <c r="E296" s="193"/>
      <c r="F296" s="197"/>
      <c r="G296" s="197"/>
      <c r="H296" s="193"/>
      <c r="I296" s="199"/>
      <c r="J296" s="199"/>
      <c r="K296" s="199"/>
      <c r="L296" s="199"/>
      <c r="M296" s="199"/>
      <c r="N296" s="199"/>
      <c r="O296" s="199"/>
      <c r="P296" s="179"/>
      <c r="Q296" s="179"/>
      <c r="R296" s="179"/>
      <c r="S296" s="179"/>
      <c r="T296" s="213"/>
      <c r="U296" s="192"/>
      <c r="V296" s="192"/>
    </row>
    <row r="297" spans="1:22">
      <c r="A297" s="192"/>
      <c r="B297" s="193"/>
      <c r="C297" s="193"/>
      <c r="D297" s="193"/>
      <c r="E297" s="193"/>
      <c r="F297" s="197"/>
      <c r="G297" s="197"/>
      <c r="H297" s="193"/>
      <c r="I297" s="199"/>
      <c r="J297" s="199"/>
      <c r="K297" s="199"/>
      <c r="L297" s="199"/>
      <c r="M297" s="199"/>
      <c r="N297" s="199"/>
      <c r="O297" s="199"/>
      <c r="P297" s="179"/>
      <c r="Q297" s="179"/>
      <c r="R297" s="179"/>
      <c r="S297" s="179"/>
      <c r="T297" s="213"/>
      <c r="U297" s="192"/>
      <c r="V297" s="192"/>
    </row>
    <row r="298" spans="1:22">
      <c r="A298" s="192"/>
      <c r="B298" s="193"/>
      <c r="C298" s="193"/>
      <c r="D298" s="193"/>
      <c r="E298" s="193"/>
      <c r="F298" s="197"/>
      <c r="G298" s="197"/>
      <c r="H298" s="193"/>
      <c r="I298" s="199"/>
      <c r="J298" s="199"/>
      <c r="K298" s="199"/>
      <c r="L298" s="199"/>
      <c r="M298" s="199"/>
      <c r="N298" s="199"/>
      <c r="O298" s="199"/>
      <c r="P298" s="179"/>
      <c r="Q298" s="179"/>
      <c r="R298" s="179"/>
      <c r="S298" s="179"/>
      <c r="T298" s="213"/>
      <c r="U298" s="192"/>
      <c r="V298" s="192"/>
    </row>
    <row r="299" spans="1:22">
      <c r="A299" s="192"/>
      <c r="B299" s="193"/>
      <c r="C299" s="193"/>
      <c r="D299" s="193"/>
      <c r="E299" s="193"/>
      <c r="F299" s="197"/>
      <c r="G299" s="197"/>
      <c r="H299" s="193"/>
      <c r="I299" s="199"/>
      <c r="J299" s="199"/>
      <c r="K299" s="199"/>
      <c r="L299" s="199"/>
      <c r="M299" s="199"/>
      <c r="N299" s="199"/>
      <c r="O299" s="199"/>
      <c r="P299" s="179"/>
      <c r="Q299" s="179"/>
      <c r="R299" s="179"/>
      <c r="S299" s="179"/>
      <c r="T299" s="213"/>
      <c r="U299" s="192"/>
      <c r="V299" s="192"/>
    </row>
    <row r="300" spans="1:22">
      <c r="A300" s="192"/>
      <c r="B300" s="193"/>
      <c r="C300" s="193"/>
      <c r="D300" s="193"/>
      <c r="E300" s="193"/>
      <c r="F300" s="197"/>
      <c r="G300" s="197"/>
      <c r="H300" s="193"/>
      <c r="I300" s="199"/>
      <c r="J300" s="199"/>
      <c r="K300" s="199"/>
      <c r="L300" s="199"/>
      <c r="M300" s="199"/>
      <c r="N300" s="199"/>
      <c r="O300" s="199"/>
      <c r="P300" s="179"/>
      <c r="Q300" s="179"/>
      <c r="R300" s="179"/>
      <c r="S300" s="179"/>
      <c r="T300" s="213"/>
      <c r="U300" s="192"/>
      <c r="V300" s="192"/>
    </row>
    <row r="301" spans="1:22">
      <c r="A301" s="192"/>
      <c r="B301" s="193"/>
      <c r="C301" s="193"/>
      <c r="D301" s="193"/>
      <c r="E301" s="193"/>
      <c r="F301" s="197"/>
      <c r="G301" s="197"/>
      <c r="H301" s="193"/>
      <c r="I301" s="199"/>
      <c r="J301" s="199"/>
      <c r="K301" s="199"/>
      <c r="L301" s="199"/>
      <c r="M301" s="199"/>
      <c r="N301" s="199"/>
      <c r="O301" s="199"/>
      <c r="P301" s="179"/>
      <c r="Q301" s="179"/>
      <c r="R301" s="179"/>
      <c r="S301" s="179"/>
      <c r="T301" s="213"/>
      <c r="U301" s="192"/>
      <c r="V301" s="192"/>
    </row>
    <row r="302" spans="1:22">
      <c r="A302" s="192"/>
      <c r="B302" s="193"/>
      <c r="C302" s="193"/>
      <c r="D302" s="193"/>
      <c r="E302" s="193"/>
      <c r="F302" s="197"/>
      <c r="G302" s="197"/>
      <c r="H302" s="193"/>
      <c r="I302" s="199"/>
      <c r="J302" s="199"/>
      <c r="K302" s="199"/>
      <c r="L302" s="199"/>
      <c r="M302" s="199"/>
      <c r="N302" s="199"/>
      <c r="O302" s="199"/>
      <c r="P302" s="179"/>
      <c r="Q302" s="179"/>
      <c r="R302" s="179"/>
      <c r="S302" s="179"/>
      <c r="T302" s="213"/>
      <c r="U302" s="192"/>
      <c r="V302" s="192"/>
    </row>
    <row r="303" spans="1:22">
      <c r="A303" s="192"/>
      <c r="B303" s="193"/>
      <c r="C303" s="193"/>
      <c r="D303" s="193"/>
      <c r="E303" s="193"/>
      <c r="F303" s="197"/>
      <c r="G303" s="197"/>
      <c r="H303" s="193"/>
      <c r="I303" s="199"/>
      <c r="J303" s="199"/>
      <c r="K303" s="199"/>
      <c r="L303" s="199"/>
      <c r="M303" s="199"/>
      <c r="N303" s="199"/>
      <c r="O303" s="199"/>
      <c r="P303" s="179"/>
      <c r="Q303" s="179"/>
      <c r="R303" s="179"/>
      <c r="S303" s="179"/>
      <c r="T303" s="213"/>
      <c r="U303" s="192"/>
      <c r="V303" s="192"/>
    </row>
    <row r="304" spans="1:22">
      <c r="A304" s="192"/>
      <c r="B304" s="193"/>
      <c r="C304" s="193"/>
      <c r="D304" s="193"/>
      <c r="E304" s="193"/>
      <c r="F304" s="197"/>
      <c r="G304" s="197"/>
      <c r="H304" s="193"/>
      <c r="I304" s="199"/>
      <c r="J304" s="199"/>
      <c r="K304" s="199"/>
      <c r="L304" s="199"/>
      <c r="M304" s="199"/>
      <c r="N304" s="199"/>
      <c r="O304" s="199"/>
      <c r="P304" s="179"/>
      <c r="Q304" s="179"/>
      <c r="R304" s="179"/>
      <c r="S304" s="179"/>
      <c r="T304" s="213"/>
      <c r="U304" s="192"/>
      <c r="V304" s="192"/>
    </row>
    <row r="305" spans="1:22">
      <c r="A305" s="192"/>
      <c r="B305" s="193"/>
      <c r="C305" s="193"/>
      <c r="D305" s="193"/>
      <c r="E305" s="193"/>
      <c r="F305" s="197"/>
      <c r="G305" s="197"/>
      <c r="H305" s="193"/>
      <c r="I305" s="199"/>
      <c r="J305" s="199"/>
      <c r="K305" s="199"/>
      <c r="L305" s="199"/>
      <c r="M305" s="199"/>
      <c r="N305" s="199"/>
      <c r="O305" s="199"/>
      <c r="P305" s="179"/>
      <c r="Q305" s="179"/>
      <c r="R305" s="179"/>
      <c r="S305" s="179"/>
      <c r="T305" s="213"/>
      <c r="U305" s="192"/>
      <c r="V305" s="192"/>
    </row>
    <row r="306" spans="1:22">
      <c r="A306" s="192"/>
      <c r="B306" s="193"/>
      <c r="C306" s="193"/>
      <c r="D306" s="193"/>
      <c r="E306" s="193"/>
      <c r="F306" s="197"/>
      <c r="G306" s="197"/>
      <c r="H306" s="193"/>
      <c r="I306" s="199"/>
      <c r="J306" s="199"/>
      <c r="K306" s="199"/>
      <c r="L306" s="199"/>
      <c r="M306" s="199"/>
      <c r="N306" s="199"/>
      <c r="O306" s="199"/>
      <c r="P306" s="179"/>
      <c r="Q306" s="179"/>
      <c r="R306" s="179"/>
      <c r="S306" s="179"/>
      <c r="T306" s="213"/>
      <c r="U306" s="192"/>
      <c r="V306" s="192"/>
    </row>
    <row r="307" spans="1:22">
      <c r="A307" s="192"/>
      <c r="B307" s="193"/>
      <c r="C307" s="193"/>
      <c r="D307" s="193"/>
      <c r="E307" s="193"/>
      <c r="F307" s="197"/>
      <c r="G307" s="197"/>
      <c r="H307" s="193"/>
      <c r="I307" s="199"/>
      <c r="J307" s="199"/>
      <c r="K307" s="199"/>
      <c r="L307" s="199"/>
      <c r="M307" s="199"/>
      <c r="N307" s="199"/>
      <c r="O307" s="199"/>
      <c r="P307" s="179"/>
      <c r="Q307" s="179"/>
      <c r="R307" s="179"/>
      <c r="S307" s="179"/>
      <c r="T307" s="213"/>
      <c r="U307" s="192"/>
      <c r="V307" s="192"/>
    </row>
    <row r="308" spans="1:22">
      <c r="A308" s="192"/>
      <c r="B308" s="193"/>
      <c r="C308" s="193"/>
      <c r="D308" s="193"/>
      <c r="E308" s="193"/>
      <c r="F308" s="197"/>
      <c r="G308" s="197"/>
      <c r="H308" s="193"/>
      <c r="I308" s="199"/>
      <c r="J308" s="199"/>
      <c r="K308" s="199"/>
      <c r="L308" s="199"/>
      <c r="M308" s="199"/>
      <c r="N308" s="199"/>
      <c r="O308" s="199"/>
      <c r="P308" s="179"/>
      <c r="Q308" s="179"/>
      <c r="R308" s="179"/>
      <c r="S308" s="179"/>
      <c r="T308" s="213"/>
      <c r="U308" s="192"/>
      <c r="V308" s="192"/>
    </row>
    <row r="309" spans="1:22">
      <c r="A309" s="192"/>
      <c r="B309" s="193"/>
      <c r="C309" s="193"/>
      <c r="D309" s="193"/>
      <c r="E309" s="193"/>
      <c r="F309" s="197"/>
      <c r="G309" s="197"/>
      <c r="H309" s="193"/>
      <c r="I309" s="199"/>
      <c r="J309" s="199"/>
      <c r="K309" s="199"/>
      <c r="L309" s="199"/>
      <c r="M309" s="199"/>
      <c r="N309" s="199"/>
      <c r="O309" s="199"/>
      <c r="P309" s="179"/>
      <c r="Q309" s="179"/>
      <c r="R309" s="179"/>
      <c r="S309" s="179"/>
      <c r="T309" s="213"/>
      <c r="U309" s="192"/>
      <c r="V309" s="192"/>
    </row>
    <row r="310" spans="1:22">
      <c r="A310" s="192"/>
      <c r="B310" s="193"/>
      <c r="C310" s="193"/>
      <c r="D310" s="193"/>
      <c r="E310" s="193"/>
      <c r="F310" s="197"/>
      <c r="G310" s="197"/>
      <c r="H310" s="193"/>
      <c r="I310" s="199"/>
      <c r="J310" s="199"/>
      <c r="K310" s="199"/>
      <c r="L310" s="199"/>
      <c r="M310" s="199"/>
      <c r="N310" s="199"/>
      <c r="O310" s="199"/>
      <c r="P310" s="179"/>
      <c r="Q310" s="179"/>
      <c r="R310" s="179"/>
      <c r="S310" s="179"/>
      <c r="T310" s="213"/>
      <c r="U310" s="192"/>
      <c r="V310" s="192"/>
    </row>
    <row r="311" spans="1:22">
      <c r="A311" s="192"/>
      <c r="B311" s="193"/>
      <c r="C311" s="193"/>
      <c r="D311" s="193"/>
      <c r="E311" s="193"/>
      <c r="F311" s="197"/>
      <c r="G311" s="197"/>
      <c r="H311" s="193"/>
      <c r="I311" s="199"/>
      <c r="J311" s="199"/>
      <c r="K311" s="199"/>
      <c r="L311" s="199"/>
      <c r="M311" s="199"/>
      <c r="N311" s="199"/>
      <c r="O311" s="199"/>
      <c r="P311" s="179"/>
      <c r="Q311" s="179"/>
      <c r="R311" s="179"/>
      <c r="S311" s="179"/>
      <c r="T311" s="213"/>
      <c r="U311" s="192"/>
      <c r="V311" s="192"/>
    </row>
    <row r="312" spans="1:22">
      <c r="A312" s="192"/>
      <c r="B312" s="193"/>
      <c r="C312" s="193"/>
      <c r="D312" s="193"/>
      <c r="E312" s="193"/>
      <c r="F312" s="197"/>
      <c r="G312" s="197"/>
      <c r="H312" s="193"/>
      <c r="I312" s="199"/>
      <c r="J312" s="199"/>
      <c r="K312" s="199"/>
      <c r="L312" s="199"/>
      <c r="M312" s="199"/>
      <c r="N312" s="199"/>
      <c r="O312" s="199"/>
      <c r="P312" s="179"/>
      <c r="Q312" s="179"/>
      <c r="R312" s="179"/>
      <c r="S312" s="179"/>
      <c r="T312" s="213"/>
      <c r="U312" s="192"/>
      <c r="V312" s="192"/>
    </row>
    <row r="313" spans="1:22">
      <c r="A313" s="192"/>
      <c r="B313" s="193"/>
      <c r="C313" s="193"/>
      <c r="D313" s="193"/>
      <c r="E313" s="193"/>
      <c r="F313" s="197"/>
      <c r="G313" s="197"/>
      <c r="H313" s="193"/>
      <c r="I313" s="199"/>
      <c r="J313" s="199"/>
      <c r="K313" s="199"/>
      <c r="L313" s="199"/>
      <c r="M313" s="199"/>
      <c r="N313" s="199"/>
      <c r="O313" s="199"/>
      <c r="P313" s="179"/>
      <c r="Q313" s="179"/>
      <c r="R313" s="179"/>
      <c r="S313" s="179"/>
      <c r="T313" s="213"/>
      <c r="U313" s="192"/>
      <c r="V313" s="192"/>
    </row>
    <row r="314" spans="1:22">
      <c r="A314" s="192"/>
      <c r="B314" s="193"/>
      <c r="C314" s="193"/>
      <c r="D314" s="193"/>
      <c r="E314" s="193"/>
      <c r="F314" s="197"/>
      <c r="G314" s="197"/>
      <c r="H314" s="193"/>
      <c r="I314" s="199"/>
      <c r="J314" s="199"/>
      <c r="K314" s="199"/>
      <c r="L314" s="199"/>
      <c r="M314" s="199"/>
      <c r="N314" s="199"/>
      <c r="O314" s="199"/>
      <c r="P314" s="179"/>
      <c r="Q314" s="179"/>
      <c r="R314" s="179"/>
      <c r="S314" s="179"/>
      <c r="T314" s="213"/>
      <c r="U314" s="192"/>
      <c r="V314" s="192"/>
    </row>
    <row r="315" spans="1:22">
      <c r="A315" s="192"/>
      <c r="B315" s="193"/>
      <c r="C315" s="193"/>
      <c r="D315" s="193"/>
      <c r="E315" s="193"/>
      <c r="F315" s="197"/>
      <c r="G315" s="197"/>
      <c r="H315" s="193"/>
      <c r="I315" s="199"/>
      <c r="J315" s="199"/>
      <c r="K315" s="199"/>
      <c r="L315" s="199"/>
      <c r="M315" s="199"/>
      <c r="N315" s="199"/>
      <c r="O315" s="199"/>
      <c r="P315" s="179"/>
      <c r="Q315" s="179"/>
      <c r="R315" s="179"/>
      <c r="S315" s="179"/>
      <c r="T315" s="213"/>
      <c r="U315" s="192"/>
      <c r="V315" s="192"/>
    </row>
    <row r="316" spans="1:22">
      <c r="A316" s="192"/>
      <c r="B316" s="193"/>
      <c r="C316" s="193"/>
      <c r="D316" s="193"/>
      <c r="E316" s="193"/>
      <c r="F316" s="197"/>
      <c r="G316" s="197"/>
      <c r="H316" s="193"/>
      <c r="I316" s="199"/>
      <c r="J316" s="199"/>
      <c r="K316" s="199"/>
      <c r="L316" s="199"/>
      <c r="M316" s="199"/>
      <c r="N316" s="199"/>
      <c r="O316" s="199"/>
      <c r="P316" s="179"/>
      <c r="Q316" s="179"/>
      <c r="R316" s="179"/>
      <c r="S316" s="179"/>
      <c r="T316" s="213"/>
      <c r="U316" s="192"/>
      <c r="V316" s="192"/>
    </row>
    <row r="317" spans="1:22">
      <c r="A317" s="192"/>
      <c r="B317" s="193"/>
      <c r="C317" s="193"/>
      <c r="D317" s="193"/>
      <c r="E317" s="193"/>
      <c r="F317" s="197"/>
      <c r="G317" s="197"/>
      <c r="H317" s="193"/>
      <c r="I317" s="199"/>
      <c r="J317" s="199"/>
      <c r="K317" s="199"/>
      <c r="L317" s="199"/>
      <c r="M317" s="199"/>
      <c r="N317" s="199"/>
      <c r="O317" s="199"/>
      <c r="P317" s="179"/>
      <c r="Q317" s="179"/>
      <c r="R317" s="179"/>
      <c r="S317" s="179"/>
      <c r="T317" s="213"/>
      <c r="U317" s="192"/>
      <c r="V317" s="192"/>
    </row>
    <row r="318" spans="1:22">
      <c r="A318" s="192"/>
      <c r="B318" s="193"/>
      <c r="C318" s="193"/>
      <c r="D318" s="193"/>
      <c r="E318" s="193"/>
      <c r="F318" s="197"/>
      <c r="G318" s="197"/>
      <c r="H318" s="193"/>
      <c r="I318" s="199"/>
      <c r="J318" s="199"/>
      <c r="K318" s="199"/>
      <c r="L318" s="199"/>
      <c r="M318" s="199"/>
      <c r="N318" s="199"/>
      <c r="O318" s="199"/>
      <c r="P318" s="179"/>
      <c r="Q318" s="179"/>
      <c r="R318" s="179"/>
      <c r="S318" s="179"/>
      <c r="T318" s="213"/>
      <c r="U318" s="192"/>
      <c r="V318" s="192"/>
    </row>
    <row r="319" spans="1:22">
      <c r="A319" s="192"/>
      <c r="B319" s="193"/>
      <c r="C319" s="193"/>
      <c r="D319" s="193"/>
      <c r="E319" s="193"/>
      <c r="F319" s="197"/>
      <c r="G319" s="197"/>
      <c r="H319" s="193"/>
      <c r="I319" s="199"/>
      <c r="J319" s="199"/>
      <c r="K319" s="199"/>
      <c r="L319" s="199"/>
      <c r="M319" s="199"/>
      <c r="N319" s="199"/>
      <c r="O319" s="199"/>
      <c r="P319" s="179"/>
      <c r="Q319" s="179"/>
      <c r="R319" s="179"/>
      <c r="S319" s="179"/>
      <c r="T319" s="213"/>
      <c r="U319" s="192"/>
      <c r="V319" s="192"/>
    </row>
    <row r="320" spans="1:22">
      <c r="A320" s="192"/>
      <c r="B320" s="193"/>
      <c r="C320" s="193"/>
      <c r="D320" s="193"/>
      <c r="E320" s="193"/>
      <c r="F320" s="197"/>
      <c r="G320" s="197"/>
      <c r="H320" s="193"/>
      <c r="I320" s="199"/>
      <c r="J320" s="199"/>
      <c r="K320" s="199"/>
      <c r="L320" s="199"/>
      <c r="M320" s="199"/>
      <c r="N320" s="199"/>
      <c r="O320" s="199"/>
      <c r="P320" s="179"/>
      <c r="Q320" s="179"/>
      <c r="R320" s="179"/>
      <c r="S320" s="179"/>
      <c r="T320" s="213"/>
      <c r="U320" s="192"/>
      <c r="V320" s="192"/>
    </row>
    <row r="321" spans="1:22">
      <c r="A321" s="192"/>
      <c r="B321" s="193"/>
      <c r="C321" s="193"/>
      <c r="D321" s="193"/>
      <c r="E321" s="193"/>
      <c r="F321" s="197"/>
      <c r="G321" s="197"/>
      <c r="H321" s="193"/>
      <c r="I321" s="199"/>
      <c r="J321" s="199"/>
      <c r="K321" s="199"/>
      <c r="L321" s="199"/>
      <c r="M321" s="199"/>
      <c r="N321" s="199"/>
      <c r="O321" s="199"/>
      <c r="P321" s="179"/>
      <c r="Q321" s="179"/>
      <c r="R321" s="179"/>
      <c r="S321" s="179"/>
      <c r="T321" s="213"/>
      <c r="U321" s="192"/>
      <c r="V321" s="192"/>
    </row>
    <row r="322" spans="1:22">
      <c r="A322" s="192"/>
      <c r="B322" s="193"/>
      <c r="C322" s="193"/>
      <c r="D322" s="193"/>
      <c r="E322" s="193"/>
      <c r="F322" s="197"/>
      <c r="G322" s="197"/>
      <c r="H322" s="193"/>
      <c r="I322" s="199"/>
      <c r="J322" s="199"/>
      <c r="K322" s="199"/>
      <c r="L322" s="199"/>
      <c r="M322" s="199"/>
      <c r="N322" s="199"/>
      <c r="O322" s="199"/>
      <c r="P322" s="179"/>
      <c r="Q322" s="179"/>
      <c r="R322" s="179"/>
      <c r="S322" s="179"/>
      <c r="T322" s="213"/>
      <c r="U322" s="192"/>
      <c r="V322" s="192"/>
    </row>
    <row r="323" spans="1:22">
      <c r="A323" s="192"/>
      <c r="B323" s="193"/>
      <c r="C323" s="193"/>
      <c r="D323" s="193"/>
      <c r="E323" s="193"/>
      <c r="F323" s="197"/>
      <c r="G323" s="197"/>
      <c r="H323" s="193"/>
      <c r="I323" s="199"/>
      <c r="J323" s="199"/>
      <c r="K323" s="199"/>
      <c r="L323" s="199"/>
      <c r="M323" s="199"/>
      <c r="N323" s="199"/>
      <c r="O323" s="199"/>
      <c r="P323" s="179"/>
      <c r="Q323" s="179"/>
      <c r="R323" s="179"/>
      <c r="S323" s="179"/>
      <c r="T323" s="213"/>
      <c r="U323" s="192"/>
      <c r="V323" s="192"/>
    </row>
    <row r="324" spans="1:22">
      <c r="A324" s="192"/>
      <c r="B324" s="193"/>
      <c r="C324" s="193"/>
      <c r="D324" s="193"/>
      <c r="E324" s="193"/>
      <c r="F324" s="197"/>
      <c r="G324" s="197"/>
      <c r="H324" s="193"/>
      <c r="I324" s="199"/>
      <c r="J324" s="199"/>
      <c r="K324" s="199"/>
      <c r="L324" s="199"/>
      <c r="M324" s="199"/>
      <c r="N324" s="199"/>
      <c r="O324" s="199"/>
      <c r="P324" s="179"/>
      <c r="Q324" s="179"/>
      <c r="R324" s="179"/>
      <c r="S324" s="179"/>
      <c r="T324" s="213"/>
      <c r="U324" s="192"/>
      <c r="V324" s="192"/>
    </row>
    <row r="325" spans="1:22">
      <c r="A325" s="192"/>
      <c r="B325" s="193"/>
      <c r="C325" s="193"/>
      <c r="D325" s="193"/>
      <c r="E325" s="193"/>
      <c r="F325" s="197"/>
      <c r="G325" s="197"/>
      <c r="H325" s="193"/>
      <c r="I325" s="199"/>
      <c r="J325" s="199"/>
      <c r="K325" s="199"/>
      <c r="L325" s="199"/>
      <c r="M325" s="199"/>
      <c r="N325" s="199"/>
      <c r="O325" s="199"/>
      <c r="P325" s="179"/>
      <c r="Q325" s="179"/>
      <c r="R325" s="179"/>
      <c r="S325" s="179"/>
      <c r="T325" s="213"/>
      <c r="U325" s="192"/>
      <c r="V325" s="192"/>
    </row>
    <row r="326" spans="1:22">
      <c r="A326" s="192"/>
      <c r="B326" s="193"/>
      <c r="C326" s="193"/>
      <c r="D326" s="193"/>
      <c r="E326" s="193"/>
      <c r="F326" s="197"/>
      <c r="G326" s="197"/>
      <c r="H326" s="193"/>
      <c r="I326" s="199"/>
      <c r="J326" s="199"/>
      <c r="K326" s="199"/>
      <c r="L326" s="199"/>
      <c r="M326" s="199"/>
      <c r="N326" s="199"/>
      <c r="O326" s="199"/>
      <c r="P326" s="179"/>
      <c r="Q326" s="179"/>
      <c r="R326" s="179"/>
      <c r="S326" s="179"/>
      <c r="T326" s="213"/>
      <c r="U326" s="192"/>
      <c r="V326" s="192"/>
    </row>
    <row r="327" spans="1:22">
      <c r="A327" s="192"/>
      <c r="B327" s="193"/>
      <c r="C327" s="193"/>
      <c r="D327" s="193"/>
      <c r="E327" s="193"/>
      <c r="F327" s="197"/>
      <c r="G327" s="197"/>
      <c r="H327" s="193"/>
      <c r="I327" s="199"/>
      <c r="J327" s="199"/>
      <c r="K327" s="199"/>
      <c r="L327" s="199"/>
      <c r="M327" s="199"/>
      <c r="N327" s="199"/>
      <c r="O327" s="199"/>
      <c r="P327" s="179"/>
      <c r="Q327" s="179"/>
      <c r="R327" s="179"/>
      <c r="S327" s="179"/>
      <c r="T327" s="213"/>
      <c r="U327" s="192"/>
      <c r="V327" s="192"/>
    </row>
    <row r="328" spans="1:22">
      <c r="A328" s="192"/>
      <c r="B328" s="193"/>
      <c r="C328" s="193"/>
      <c r="D328" s="193"/>
      <c r="E328" s="193"/>
      <c r="F328" s="197"/>
      <c r="G328" s="197"/>
      <c r="H328" s="193"/>
      <c r="I328" s="199"/>
      <c r="J328" s="199"/>
      <c r="K328" s="199"/>
      <c r="L328" s="199"/>
      <c r="M328" s="199"/>
      <c r="N328" s="199"/>
      <c r="O328" s="199"/>
      <c r="P328" s="179"/>
      <c r="Q328" s="179"/>
      <c r="R328" s="179"/>
      <c r="S328" s="179"/>
      <c r="T328" s="213"/>
      <c r="U328" s="192"/>
      <c r="V328" s="192"/>
    </row>
    <row r="329" spans="1:22">
      <c r="A329" s="192"/>
      <c r="B329" s="193"/>
      <c r="C329" s="193"/>
      <c r="D329" s="193"/>
      <c r="E329" s="193"/>
      <c r="F329" s="197"/>
      <c r="G329" s="197"/>
      <c r="H329" s="193"/>
      <c r="I329" s="199"/>
      <c r="J329" s="199"/>
      <c r="K329" s="199"/>
      <c r="L329" s="199"/>
      <c r="M329" s="199"/>
      <c r="N329" s="199"/>
      <c r="O329" s="199"/>
      <c r="P329" s="179"/>
      <c r="Q329" s="179"/>
      <c r="R329" s="179"/>
      <c r="S329" s="179"/>
      <c r="T329" s="213"/>
      <c r="U329" s="192"/>
      <c r="V329" s="192"/>
    </row>
    <row r="330" spans="1:22">
      <c r="A330" s="192"/>
      <c r="B330" s="193"/>
      <c r="C330" s="193"/>
      <c r="D330" s="193"/>
      <c r="E330" s="193"/>
      <c r="F330" s="197"/>
      <c r="G330" s="197"/>
      <c r="H330" s="193"/>
      <c r="I330" s="199"/>
      <c r="J330" s="199"/>
      <c r="K330" s="199"/>
      <c r="L330" s="199"/>
      <c r="M330" s="199"/>
      <c r="N330" s="199"/>
      <c r="O330" s="199"/>
      <c r="P330" s="179"/>
      <c r="Q330" s="179"/>
      <c r="R330" s="179"/>
      <c r="S330" s="179"/>
      <c r="T330" s="213"/>
      <c r="U330" s="192"/>
      <c r="V330" s="192"/>
    </row>
    <row r="331" spans="1:22">
      <c r="A331" s="192"/>
      <c r="B331" s="193"/>
      <c r="C331" s="193"/>
      <c r="D331" s="193"/>
      <c r="E331" s="193"/>
      <c r="F331" s="197"/>
      <c r="G331" s="197"/>
      <c r="H331" s="193"/>
      <c r="I331" s="199"/>
      <c r="J331" s="199"/>
      <c r="K331" s="199"/>
      <c r="L331" s="199"/>
      <c r="M331" s="199"/>
      <c r="N331" s="199"/>
      <c r="O331" s="199"/>
      <c r="P331" s="179"/>
      <c r="Q331" s="179"/>
      <c r="R331" s="179"/>
      <c r="S331" s="179"/>
      <c r="T331" s="213"/>
      <c r="U331" s="192"/>
      <c r="V331" s="192"/>
    </row>
    <row r="332" spans="1:22">
      <c r="A332" s="192"/>
      <c r="B332" s="193"/>
      <c r="C332" s="193"/>
      <c r="D332" s="193"/>
      <c r="E332" s="193"/>
      <c r="F332" s="197"/>
      <c r="G332" s="197"/>
      <c r="H332" s="193"/>
      <c r="I332" s="199"/>
      <c r="J332" s="199"/>
      <c r="K332" s="199"/>
      <c r="L332" s="199"/>
      <c r="M332" s="199"/>
      <c r="N332" s="199"/>
      <c r="O332" s="199"/>
      <c r="P332" s="179"/>
      <c r="Q332" s="179"/>
      <c r="R332" s="179"/>
      <c r="S332" s="179"/>
      <c r="T332" s="213"/>
      <c r="U332" s="192"/>
      <c r="V332" s="192"/>
    </row>
    <row r="333" spans="1:22">
      <c r="A333" s="192"/>
      <c r="B333" s="193"/>
      <c r="C333" s="193"/>
      <c r="D333" s="193"/>
      <c r="E333" s="193"/>
      <c r="F333" s="197"/>
      <c r="G333" s="197"/>
      <c r="H333" s="193"/>
      <c r="I333" s="199"/>
      <c r="J333" s="199"/>
      <c r="K333" s="199"/>
      <c r="L333" s="199"/>
      <c r="M333" s="199"/>
      <c r="N333" s="199"/>
      <c r="O333" s="199"/>
      <c r="P333" s="179"/>
      <c r="Q333" s="179"/>
      <c r="R333" s="179"/>
      <c r="S333" s="179"/>
      <c r="T333" s="213"/>
      <c r="U333" s="192"/>
      <c r="V333" s="192"/>
    </row>
    <row r="334" spans="1:22">
      <c r="A334" s="192"/>
      <c r="B334" s="193"/>
      <c r="C334" s="193"/>
      <c r="D334" s="193"/>
      <c r="E334" s="193"/>
      <c r="F334" s="197"/>
      <c r="G334" s="197"/>
      <c r="H334" s="193"/>
      <c r="I334" s="199"/>
      <c r="J334" s="199"/>
      <c r="K334" s="199"/>
      <c r="L334" s="199"/>
      <c r="M334" s="199"/>
      <c r="N334" s="199"/>
      <c r="O334" s="199"/>
      <c r="P334" s="179"/>
      <c r="Q334" s="179"/>
      <c r="R334" s="179"/>
      <c r="S334" s="179"/>
      <c r="T334" s="213"/>
      <c r="U334" s="192"/>
      <c r="V334" s="192"/>
    </row>
    <row r="335" spans="1:22">
      <c r="A335" s="192"/>
      <c r="B335" s="193"/>
      <c r="C335" s="193"/>
      <c r="D335" s="193"/>
      <c r="E335" s="193"/>
      <c r="F335" s="197"/>
      <c r="G335" s="197"/>
      <c r="H335" s="193"/>
      <c r="I335" s="199"/>
      <c r="J335" s="199"/>
      <c r="K335" s="199"/>
      <c r="L335" s="199"/>
      <c r="M335" s="199"/>
      <c r="N335" s="199"/>
      <c r="O335" s="199"/>
      <c r="P335" s="179"/>
      <c r="Q335" s="179"/>
      <c r="R335" s="179"/>
      <c r="S335" s="179"/>
      <c r="T335" s="213"/>
      <c r="U335" s="192"/>
      <c r="V335" s="192"/>
    </row>
    <row r="336" spans="1:22">
      <c r="A336" s="192"/>
      <c r="B336" s="193"/>
      <c r="C336" s="193"/>
      <c r="D336" s="193"/>
      <c r="E336" s="193"/>
      <c r="F336" s="197"/>
      <c r="G336" s="197"/>
      <c r="H336" s="193"/>
      <c r="I336" s="199"/>
      <c r="J336" s="199"/>
      <c r="K336" s="199"/>
      <c r="L336" s="199"/>
      <c r="M336" s="199"/>
      <c r="N336" s="199"/>
      <c r="O336" s="199"/>
      <c r="P336" s="179"/>
      <c r="Q336" s="179"/>
      <c r="R336" s="179"/>
      <c r="S336" s="179"/>
      <c r="T336" s="213"/>
      <c r="U336" s="192"/>
      <c r="V336" s="192"/>
    </row>
    <row r="337" spans="1:22">
      <c r="A337" s="192"/>
      <c r="B337" s="193"/>
      <c r="C337" s="193"/>
      <c r="D337" s="193"/>
      <c r="E337" s="193"/>
      <c r="F337" s="197"/>
      <c r="G337" s="197"/>
      <c r="H337" s="193"/>
      <c r="I337" s="199"/>
      <c r="J337" s="199"/>
      <c r="K337" s="199"/>
      <c r="L337" s="199"/>
      <c r="M337" s="199"/>
      <c r="N337" s="199"/>
      <c r="O337" s="199"/>
      <c r="P337" s="179"/>
      <c r="Q337" s="179"/>
      <c r="R337" s="179"/>
      <c r="S337" s="179"/>
      <c r="T337" s="213"/>
      <c r="U337" s="192"/>
      <c r="V337" s="192"/>
    </row>
    <row r="338" spans="1:22">
      <c r="A338" s="192"/>
      <c r="B338" s="193"/>
      <c r="C338" s="193"/>
      <c r="D338" s="193"/>
      <c r="E338" s="193"/>
      <c r="F338" s="197"/>
      <c r="G338" s="197"/>
      <c r="H338" s="193"/>
      <c r="I338" s="199"/>
      <c r="J338" s="199"/>
      <c r="K338" s="199"/>
      <c r="L338" s="199"/>
      <c r="M338" s="199"/>
      <c r="N338" s="199"/>
      <c r="O338" s="199"/>
      <c r="P338" s="179"/>
      <c r="Q338" s="179"/>
      <c r="R338" s="179"/>
      <c r="S338" s="179"/>
      <c r="T338" s="213"/>
      <c r="U338" s="192"/>
      <c r="V338" s="192"/>
    </row>
    <row r="339" spans="1:22">
      <c r="A339" s="192"/>
      <c r="B339" s="193"/>
      <c r="C339" s="193"/>
      <c r="D339" s="193"/>
      <c r="E339" s="193"/>
      <c r="F339" s="197"/>
      <c r="G339" s="197"/>
      <c r="H339" s="193"/>
      <c r="I339" s="199"/>
      <c r="J339" s="199"/>
      <c r="K339" s="199"/>
      <c r="L339" s="199"/>
      <c r="M339" s="199"/>
      <c r="N339" s="199"/>
      <c r="O339" s="199"/>
      <c r="P339" s="179"/>
      <c r="Q339" s="179"/>
      <c r="R339" s="179"/>
      <c r="S339" s="179"/>
      <c r="T339" s="213"/>
      <c r="U339" s="192"/>
      <c r="V339" s="192"/>
    </row>
    <row r="340" spans="1:22">
      <c r="A340" s="192"/>
      <c r="B340" s="193"/>
      <c r="C340" s="193"/>
      <c r="D340" s="193"/>
      <c r="E340" s="193"/>
      <c r="F340" s="197"/>
      <c r="G340" s="197"/>
      <c r="H340" s="193"/>
      <c r="I340" s="199"/>
      <c r="J340" s="199"/>
      <c r="K340" s="199"/>
      <c r="L340" s="199"/>
      <c r="M340" s="199"/>
      <c r="N340" s="199"/>
      <c r="O340" s="199"/>
      <c r="P340" s="179"/>
      <c r="Q340" s="179"/>
      <c r="R340" s="179"/>
      <c r="S340" s="179"/>
      <c r="T340" s="213"/>
      <c r="U340" s="192"/>
      <c r="V340" s="192"/>
    </row>
    <row r="341" spans="1:22">
      <c r="A341" s="192"/>
      <c r="B341" s="193"/>
      <c r="C341" s="193"/>
      <c r="D341" s="193"/>
      <c r="E341" s="193"/>
      <c r="F341" s="197"/>
      <c r="G341" s="197"/>
      <c r="H341" s="193"/>
      <c r="I341" s="199"/>
      <c r="J341" s="199"/>
      <c r="K341" s="199"/>
      <c r="L341" s="199"/>
      <c r="M341" s="199"/>
      <c r="N341" s="199"/>
      <c r="O341" s="199"/>
      <c r="P341" s="179"/>
      <c r="Q341" s="179"/>
      <c r="R341" s="179"/>
      <c r="S341" s="179"/>
      <c r="T341" s="213"/>
      <c r="U341" s="192"/>
      <c r="V341" s="192"/>
    </row>
    <row r="342" spans="1:22">
      <c r="A342" s="192"/>
      <c r="B342" s="193"/>
      <c r="C342" s="193"/>
      <c r="D342" s="193"/>
      <c r="E342" s="193"/>
      <c r="F342" s="197"/>
      <c r="G342" s="197"/>
      <c r="H342" s="193"/>
      <c r="I342" s="199"/>
      <c r="J342" s="199"/>
      <c r="K342" s="199"/>
      <c r="L342" s="199"/>
      <c r="M342" s="199"/>
      <c r="N342" s="199"/>
      <c r="O342" s="199"/>
      <c r="P342" s="179"/>
      <c r="Q342" s="179"/>
      <c r="R342" s="179"/>
      <c r="S342" s="179"/>
      <c r="T342" s="213"/>
      <c r="U342" s="192"/>
      <c r="V342" s="192"/>
    </row>
    <row r="343" spans="1:22">
      <c r="A343" s="192"/>
      <c r="B343" s="193"/>
      <c r="C343" s="193"/>
      <c r="D343" s="193"/>
      <c r="E343" s="193"/>
      <c r="F343" s="197"/>
      <c r="G343" s="197"/>
      <c r="H343" s="193"/>
      <c r="I343" s="199"/>
      <c r="J343" s="199"/>
      <c r="K343" s="199"/>
      <c r="L343" s="199"/>
      <c r="M343" s="199"/>
      <c r="N343" s="199"/>
      <c r="O343" s="199"/>
      <c r="P343" s="179"/>
      <c r="Q343" s="179"/>
      <c r="R343" s="179"/>
      <c r="S343" s="179"/>
      <c r="T343" s="213"/>
      <c r="U343" s="192"/>
      <c r="V343" s="192"/>
    </row>
    <row r="344" spans="1:22">
      <c r="A344" s="192"/>
      <c r="B344" s="193"/>
      <c r="C344" s="193"/>
      <c r="D344" s="193"/>
      <c r="E344" s="193"/>
      <c r="F344" s="197"/>
      <c r="G344" s="197"/>
      <c r="H344" s="193"/>
      <c r="I344" s="199"/>
      <c r="J344" s="199"/>
      <c r="K344" s="199"/>
      <c r="L344" s="199"/>
      <c r="M344" s="199"/>
      <c r="N344" s="199"/>
      <c r="O344" s="199"/>
      <c r="P344" s="179"/>
      <c r="Q344" s="179"/>
      <c r="R344" s="179"/>
      <c r="S344" s="179"/>
      <c r="T344" s="213"/>
      <c r="U344" s="192"/>
      <c r="V344" s="192"/>
    </row>
    <row r="345" spans="1:22">
      <c r="A345" s="192"/>
      <c r="B345" s="193"/>
      <c r="C345" s="193"/>
      <c r="D345" s="193"/>
      <c r="E345" s="193"/>
      <c r="F345" s="197"/>
      <c r="G345" s="197"/>
      <c r="H345" s="193"/>
      <c r="I345" s="199"/>
      <c r="J345" s="199"/>
      <c r="K345" s="199"/>
      <c r="L345" s="199"/>
      <c r="M345" s="199"/>
      <c r="N345" s="199"/>
      <c r="O345" s="199"/>
      <c r="P345" s="179"/>
      <c r="Q345" s="179"/>
      <c r="R345" s="179"/>
      <c r="S345" s="179"/>
      <c r="T345" s="213"/>
      <c r="U345" s="192"/>
      <c r="V345" s="192"/>
    </row>
    <row r="346" spans="1:22">
      <c r="A346" s="192"/>
      <c r="B346" s="193"/>
      <c r="C346" s="193"/>
      <c r="D346" s="193"/>
      <c r="E346" s="193"/>
      <c r="F346" s="197"/>
      <c r="G346" s="197"/>
      <c r="H346" s="193"/>
      <c r="I346" s="199"/>
      <c r="J346" s="199"/>
      <c r="K346" s="199"/>
      <c r="L346" s="199"/>
      <c r="M346" s="199"/>
      <c r="N346" s="199"/>
      <c r="O346" s="199"/>
      <c r="P346" s="179"/>
      <c r="Q346" s="179"/>
      <c r="R346" s="179"/>
      <c r="S346" s="179"/>
      <c r="T346" s="213"/>
      <c r="U346" s="192"/>
      <c r="V346" s="192"/>
    </row>
    <row r="347" spans="1:22">
      <c r="A347" s="192"/>
      <c r="B347" s="193"/>
      <c r="C347" s="193"/>
      <c r="D347" s="193"/>
      <c r="E347" s="193"/>
      <c r="F347" s="197"/>
      <c r="G347" s="197"/>
      <c r="H347" s="193"/>
      <c r="I347" s="199"/>
      <c r="J347" s="199"/>
      <c r="K347" s="199"/>
      <c r="L347" s="199"/>
      <c r="M347" s="199"/>
      <c r="N347" s="199"/>
      <c r="O347" s="199"/>
      <c r="P347" s="179"/>
      <c r="Q347" s="179"/>
      <c r="R347" s="179"/>
      <c r="S347" s="179"/>
      <c r="T347" s="213"/>
      <c r="U347" s="192"/>
      <c r="V347" s="192"/>
    </row>
    <row r="348" spans="1:22">
      <c r="A348" s="192"/>
      <c r="B348" s="193"/>
      <c r="C348" s="193"/>
      <c r="D348" s="193"/>
      <c r="E348" s="193"/>
      <c r="F348" s="197"/>
      <c r="G348" s="197"/>
      <c r="H348" s="193"/>
      <c r="I348" s="199"/>
      <c r="J348" s="199"/>
      <c r="K348" s="199"/>
      <c r="L348" s="199"/>
      <c r="M348" s="199"/>
      <c r="N348" s="199"/>
      <c r="O348" s="199"/>
      <c r="P348" s="179"/>
      <c r="Q348" s="179"/>
      <c r="R348" s="179"/>
      <c r="S348" s="179"/>
      <c r="T348" s="213"/>
      <c r="U348" s="192"/>
      <c r="V348" s="192"/>
    </row>
    <row r="349" spans="1:22">
      <c r="A349" s="192"/>
      <c r="B349" s="193"/>
      <c r="C349" s="193"/>
      <c r="D349" s="193"/>
      <c r="E349" s="193"/>
      <c r="F349" s="197"/>
      <c r="G349" s="197"/>
      <c r="H349" s="193"/>
      <c r="I349" s="199"/>
      <c r="J349" s="199"/>
      <c r="K349" s="199"/>
      <c r="L349" s="199"/>
      <c r="M349" s="199"/>
      <c r="N349" s="199"/>
      <c r="O349" s="199"/>
      <c r="P349" s="179"/>
      <c r="Q349" s="179"/>
      <c r="R349" s="179"/>
      <c r="S349" s="179"/>
      <c r="T349" s="213"/>
      <c r="U349" s="192"/>
      <c r="V349" s="192"/>
    </row>
    <row r="350" spans="1:22">
      <c r="A350" s="192"/>
      <c r="B350" s="193"/>
      <c r="C350" s="193"/>
      <c r="D350" s="193"/>
      <c r="E350" s="193"/>
      <c r="F350" s="197"/>
      <c r="G350" s="197"/>
      <c r="H350" s="193"/>
      <c r="I350" s="199"/>
      <c r="J350" s="199"/>
      <c r="K350" s="199"/>
      <c r="L350" s="199"/>
      <c r="M350" s="199"/>
      <c r="N350" s="199"/>
      <c r="O350" s="199"/>
      <c r="P350" s="179"/>
      <c r="Q350" s="179"/>
      <c r="R350" s="179"/>
      <c r="S350" s="179"/>
      <c r="T350" s="213"/>
      <c r="U350" s="192"/>
      <c r="V350" s="192"/>
    </row>
    <row r="351" spans="1:22">
      <c r="A351" s="192"/>
      <c r="B351" s="193"/>
      <c r="C351" s="193"/>
      <c r="D351" s="193"/>
      <c r="E351" s="193"/>
      <c r="F351" s="197"/>
      <c r="G351" s="197"/>
      <c r="H351" s="193"/>
      <c r="I351" s="199"/>
      <c r="J351" s="199"/>
      <c r="K351" s="199"/>
      <c r="L351" s="199"/>
      <c r="M351" s="199"/>
      <c r="N351" s="199"/>
      <c r="O351" s="199"/>
      <c r="P351" s="179"/>
      <c r="Q351" s="179"/>
      <c r="R351" s="179"/>
      <c r="S351" s="179"/>
      <c r="T351" s="213"/>
      <c r="U351" s="192"/>
      <c r="V351" s="192"/>
    </row>
    <row r="352" spans="1:22">
      <c r="A352" s="192"/>
      <c r="B352" s="193"/>
      <c r="C352" s="193"/>
      <c r="D352" s="193"/>
      <c r="E352" s="193"/>
      <c r="F352" s="197"/>
      <c r="G352" s="197"/>
      <c r="H352" s="193"/>
      <c r="I352" s="199"/>
      <c r="J352" s="199"/>
      <c r="K352" s="199"/>
      <c r="L352" s="199"/>
      <c r="M352" s="199"/>
      <c r="N352" s="199"/>
      <c r="O352" s="199"/>
      <c r="P352" s="179"/>
      <c r="Q352" s="179"/>
      <c r="R352" s="179"/>
      <c r="S352" s="179"/>
      <c r="T352" s="213"/>
      <c r="U352" s="192"/>
      <c r="V352" s="192"/>
    </row>
    <row r="353" spans="1:22">
      <c r="A353" s="192"/>
      <c r="B353" s="193"/>
      <c r="C353" s="193"/>
      <c r="D353" s="193"/>
      <c r="E353" s="193"/>
      <c r="F353" s="197"/>
      <c r="G353" s="197"/>
      <c r="H353" s="193"/>
      <c r="I353" s="199"/>
      <c r="J353" s="199"/>
      <c r="K353" s="199"/>
      <c r="L353" s="199"/>
      <c r="M353" s="199"/>
      <c r="N353" s="199"/>
      <c r="O353" s="199"/>
      <c r="P353" s="179"/>
      <c r="Q353" s="179"/>
      <c r="R353" s="179"/>
      <c r="S353" s="179"/>
      <c r="T353" s="213"/>
      <c r="U353" s="192"/>
      <c r="V353" s="192"/>
    </row>
    <row r="354" spans="1:22">
      <c r="A354" s="192"/>
      <c r="B354" s="193"/>
      <c r="C354" s="193"/>
      <c r="D354" s="193"/>
      <c r="E354" s="193"/>
      <c r="F354" s="197"/>
      <c r="G354" s="197"/>
      <c r="H354" s="193"/>
      <c r="I354" s="199"/>
      <c r="J354" s="199"/>
      <c r="K354" s="199"/>
      <c r="L354" s="199"/>
      <c r="M354" s="199"/>
      <c r="N354" s="199"/>
      <c r="O354" s="199"/>
      <c r="P354" s="179"/>
      <c r="Q354" s="179"/>
      <c r="R354" s="179"/>
      <c r="S354" s="179"/>
      <c r="T354" s="213"/>
      <c r="U354" s="192"/>
      <c r="V354" s="192"/>
    </row>
    <row r="355" spans="1:22">
      <c r="A355" s="192"/>
      <c r="B355" s="193"/>
      <c r="C355" s="193"/>
      <c r="D355" s="193"/>
      <c r="E355" s="193"/>
      <c r="F355" s="197"/>
      <c r="G355" s="197"/>
      <c r="H355" s="193"/>
      <c r="I355" s="199"/>
      <c r="J355" s="199"/>
      <c r="K355" s="199"/>
      <c r="L355" s="199"/>
      <c r="M355" s="199"/>
      <c r="N355" s="199"/>
      <c r="O355" s="199"/>
      <c r="P355" s="179"/>
      <c r="Q355" s="179"/>
      <c r="R355" s="179"/>
      <c r="S355" s="179"/>
      <c r="T355" s="213"/>
      <c r="U355" s="192"/>
      <c r="V355" s="192"/>
    </row>
  </sheetData>
  <mergeCells count="5">
    <mergeCell ref="A1:T1"/>
    <mergeCell ref="I2:M2"/>
    <mergeCell ref="A4:T4"/>
    <mergeCell ref="A6:T6"/>
    <mergeCell ref="A11:T11"/>
  </mergeCells>
  <conditionalFormatting sqref="D7">
    <cfRule type="duplicateValues" dxfId="63" priority="11" stopIfTrue="1"/>
  </conditionalFormatting>
  <conditionalFormatting sqref="D10">
    <cfRule type="duplicateValues" dxfId="62" priority="1" stopIfTrue="1"/>
  </conditionalFormatting>
  <conditionalFormatting sqref="C12:F12">
    <cfRule type="duplicateValues" dxfId="61" priority="10" stopIfTrue="1"/>
  </conditionalFormatting>
  <conditionalFormatting sqref="C13">
    <cfRule type="duplicateValues" dxfId="60" priority="4" stopIfTrue="1"/>
  </conditionalFormatting>
  <conditionalFormatting sqref="D13">
    <cfRule type="duplicateValues" dxfId="59" priority="9" stopIfTrue="1"/>
  </conditionalFormatting>
  <conditionalFormatting sqref="D14">
    <cfRule type="duplicateValues" dxfId="58" priority="7" stopIfTrue="1"/>
  </conditionalFormatting>
  <conditionalFormatting sqref="E14">
    <cfRule type="duplicateValues" dxfId="57" priority="6" stopIfTrue="1"/>
  </conditionalFormatting>
  <conditionalFormatting sqref="F14">
    <cfRule type="duplicateValues" dxfId="56" priority="5" stopIfTrue="1"/>
  </conditionalFormatting>
  <conditionalFormatting sqref="D15">
    <cfRule type="duplicateValues" dxfId="55" priority="3" stopIfTrue="1"/>
  </conditionalFormatting>
  <conditionalFormatting sqref="D8:D9">
    <cfRule type="duplicateValues" dxfId="54" priority="2" stopIfTrue="1"/>
  </conditionalFormatting>
  <pageMargins left="0.7" right="0.7" top="0.75" bottom="0.75" header="0.3" footer="0.3"/>
  <pageSetup paperSize="9" scale="27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opLeftCell="A10" zoomScale="40" zoomScaleNormal="40" zoomScaleSheetLayoutView="30" workbookViewId="0">
      <selection activeCell="G13" sqref="G13"/>
    </sheetView>
  </sheetViews>
  <sheetFormatPr defaultColWidth="9.33203125" defaultRowHeight="28.2"/>
  <cols>
    <col min="1" max="1" width="9.33203125" style="146"/>
    <col min="2" max="2" width="50.109375" style="146" customWidth="1"/>
    <col min="3" max="3" width="47.44140625" style="146" customWidth="1"/>
    <col min="4" max="4" width="51.6640625" style="146" customWidth="1"/>
    <col min="5" max="5" width="62" style="146" customWidth="1"/>
    <col min="6" max="6" width="46.44140625" style="146" customWidth="1"/>
    <col min="7" max="7" width="46.33203125" style="146" customWidth="1"/>
    <col min="8" max="8" width="43.6640625" style="146" customWidth="1"/>
    <col min="9" max="9" width="36.33203125" style="146" customWidth="1"/>
    <col min="10" max="10" width="36.33203125" style="146" hidden="1" customWidth="1"/>
    <col min="11" max="11" width="50.77734375" style="146" hidden="1" customWidth="1"/>
    <col min="12" max="12" width="51.44140625" style="146" hidden="1" customWidth="1"/>
    <col min="13" max="13" width="33" style="146" hidden="1" customWidth="1"/>
    <col min="14" max="14" width="43.6640625" style="146" customWidth="1"/>
    <col min="15" max="15" width="22.6640625" style="146" customWidth="1"/>
    <col min="16" max="16" width="23.44140625" style="146" customWidth="1"/>
    <col min="17" max="17" width="47.33203125" style="146" customWidth="1"/>
    <col min="18" max="18" width="29" style="146" hidden="1" customWidth="1"/>
    <col min="19" max="19" width="29" style="147" customWidth="1"/>
    <col min="20" max="20" width="29" style="148" customWidth="1"/>
    <col min="21" max="22" width="29" style="146" hidden="1" customWidth="1"/>
    <col min="23" max="23" width="29" style="147" customWidth="1"/>
    <col min="24" max="24" width="33" style="149" customWidth="1"/>
    <col min="25" max="25" width="44.33203125" style="146" customWidth="1"/>
    <col min="26" max="28" width="29" style="146" hidden="1" customWidth="1"/>
    <col min="29" max="29" width="29" style="146" customWidth="1"/>
    <col min="30" max="16384" width="9.33203125" style="146"/>
  </cols>
  <sheetData>
    <row r="1" spans="1:24" s="144" customFormat="1">
      <c r="A1" s="889" t="s">
        <v>765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150"/>
      <c r="P1" s="170"/>
      <c r="Q1" s="170"/>
      <c r="R1" s="170"/>
      <c r="S1" s="170"/>
      <c r="T1" s="170"/>
      <c r="W1" s="175"/>
      <c r="X1" s="169"/>
    </row>
    <row r="2" spans="1:24" s="144" customFormat="1">
      <c r="A2" s="151"/>
      <c r="B2" s="152"/>
      <c r="C2" s="152"/>
      <c r="D2" s="152"/>
      <c r="E2" s="152"/>
      <c r="F2" s="162"/>
      <c r="G2" s="162"/>
      <c r="H2" s="152"/>
      <c r="I2" s="164"/>
      <c r="J2" s="164"/>
      <c r="K2" s="164"/>
      <c r="L2" s="164"/>
      <c r="M2" s="164"/>
      <c r="N2" s="164"/>
      <c r="O2" s="164"/>
      <c r="P2" s="170"/>
      <c r="Q2" s="170"/>
      <c r="R2" s="170"/>
      <c r="S2" s="170"/>
      <c r="T2" s="170"/>
      <c r="W2" s="175"/>
      <c r="X2" s="169"/>
    </row>
    <row r="3" spans="1:24" s="144" customFormat="1" ht="68.400000000000006">
      <c r="A3" s="153" t="s">
        <v>223</v>
      </c>
      <c r="B3" s="153" t="s">
        <v>715</v>
      </c>
      <c r="C3" s="153" t="s">
        <v>716</v>
      </c>
      <c r="D3" s="153" t="s">
        <v>717</v>
      </c>
      <c r="E3" s="153" t="s">
        <v>73</v>
      </c>
      <c r="F3" s="153" t="s">
        <v>225</v>
      </c>
      <c r="G3" s="153" t="s">
        <v>766</v>
      </c>
      <c r="H3" s="153" t="s">
        <v>719</v>
      </c>
      <c r="I3" s="153" t="s">
        <v>721</v>
      </c>
      <c r="J3" s="153" t="s">
        <v>542</v>
      </c>
      <c r="K3" s="153" t="s">
        <v>767</v>
      </c>
      <c r="L3" s="153" t="s">
        <v>768</v>
      </c>
      <c r="M3" s="153" t="s">
        <v>769</v>
      </c>
      <c r="N3" s="171" t="s">
        <v>770</v>
      </c>
      <c r="O3" s="171"/>
      <c r="R3" s="175"/>
      <c r="S3" s="169"/>
    </row>
    <row r="4" spans="1:24" s="144" customFormat="1">
      <c r="A4" s="154">
        <v>1</v>
      </c>
      <c r="B4" s="154">
        <v>2</v>
      </c>
      <c r="C4" s="154">
        <v>3</v>
      </c>
      <c r="D4" s="154">
        <v>4</v>
      </c>
      <c r="E4" s="154">
        <v>5</v>
      </c>
      <c r="F4" s="154">
        <v>6</v>
      </c>
      <c r="G4" s="154">
        <v>7</v>
      </c>
      <c r="H4" s="154">
        <v>8</v>
      </c>
      <c r="I4" s="154">
        <v>9</v>
      </c>
      <c r="J4" s="154">
        <v>10</v>
      </c>
      <c r="K4" s="154">
        <v>11</v>
      </c>
      <c r="L4" s="154">
        <v>12</v>
      </c>
      <c r="M4" s="154">
        <v>13</v>
      </c>
      <c r="N4" s="154">
        <v>14</v>
      </c>
      <c r="O4" s="154"/>
      <c r="P4" s="154"/>
      <c r="Q4" s="154"/>
      <c r="R4" s="154"/>
      <c r="S4" s="154"/>
      <c r="T4" s="155"/>
      <c r="W4" s="175"/>
      <c r="X4" s="169"/>
    </row>
    <row r="5" spans="1:24" s="144" customFormat="1" ht="136.80000000000001">
      <c r="A5" s="155">
        <v>1</v>
      </c>
      <c r="B5" s="154" t="s">
        <v>83</v>
      </c>
      <c r="C5" s="156" t="s">
        <v>771</v>
      </c>
      <c r="D5" s="157" t="s">
        <v>772</v>
      </c>
      <c r="E5" s="156" t="s">
        <v>773</v>
      </c>
      <c r="F5" s="160" t="s">
        <v>774</v>
      </c>
      <c r="G5" s="157" t="s">
        <v>775</v>
      </c>
      <c r="H5" s="163">
        <v>44561</v>
      </c>
      <c r="I5" s="163">
        <v>44378</v>
      </c>
      <c r="J5" s="165">
        <f>SUM(K5:L5)</f>
        <v>155.98000000000002</v>
      </c>
      <c r="K5" s="155">
        <v>152.87</v>
      </c>
      <c r="L5" s="166">
        <v>3.11</v>
      </c>
      <c r="M5" s="155" t="s">
        <v>213</v>
      </c>
      <c r="N5" s="172" t="s">
        <v>776</v>
      </c>
      <c r="Q5" s="175"/>
      <c r="R5" s="169"/>
    </row>
    <row r="6" spans="1:24" s="144" customFormat="1" ht="91.2">
      <c r="A6" s="154">
        <v>2</v>
      </c>
      <c r="B6" s="156" t="s">
        <v>83</v>
      </c>
      <c r="C6" s="157" t="s">
        <v>771</v>
      </c>
      <c r="D6" s="154" t="s">
        <v>772</v>
      </c>
      <c r="E6" s="156" t="s">
        <v>777</v>
      </c>
      <c r="F6" s="160" t="s">
        <v>778</v>
      </c>
      <c r="G6" s="154" t="s">
        <v>779</v>
      </c>
      <c r="H6" s="156" t="s">
        <v>780</v>
      </c>
      <c r="I6" s="156" t="s">
        <v>780</v>
      </c>
      <c r="J6" s="165">
        <f t="shared" ref="J6:J11" si="0">SUM(K6:L6)</f>
        <v>150</v>
      </c>
      <c r="K6" s="166">
        <v>147</v>
      </c>
      <c r="L6" s="166">
        <v>3</v>
      </c>
      <c r="M6" s="155" t="s">
        <v>213</v>
      </c>
      <c r="N6" s="172" t="s">
        <v>781</v>
      </c>
      <c r="Q6" s="175"/>
      <c r="R6" s="169"/>
    </row>
    <row r="7" spans="1:24" s="144" customFormat="1" ht="114">
      <c r="A7" s="155">
        <v>3</v>
      </c>
      <c r="B7" s="156" t="s">
        <v>83</v>
      </c>
      <c r="C7" s="157" t="s">
        <v>771</v>
      </c>
      <c r="D7" s="154" t="s">
        <v>772</v>
      </c>
      <c r="E7" s="156" t="s">
        <v>182</v>
      </c>
      <c r="F7" s="160" t="s">
        <v>782</v>
      </c>
      <c r="G7" s="154" t="s">
        <v>783</v>
      </c>
      <c r="H7" s="156" t="s">
        <v>780</v>
      </c>
      <c r="I7" s="156" t="s">
        <v>780</v>
      </c>
      <c r="J7" s="165">
        <f t="shared" si="0"/>
        <v>109.58</v>
      </c>
      <c r="K7" s="155">
        <v>107.39</v>
      </c>
      <c r="L7" s="166">
        <v>2.19</v>
      </c>
      <c r="M7" s="155" t="s">
        <v>213</v>
      </c>
      <c r="N7" s="172" t="s">
        <v>784</v>
      </c>
      <c r="Q7" s="175"/>
      <c r="R7" s="169"/>
    </row>
    <row r="8" spans="1:24" s="144" customFormat="1" ht="68.400000000000006">
      <c r="A8" s="154">
        <v>4</v>
      </c>
      <c r="B8" s="156" t="s">
        <v>83</v>
      </c>
      <c r="C8" s="157" t="s">
        <v>771</v>
      </c>
      <c r="D8" s="154" t="s">
        <v>772</v>
      </c>
      <c r="E8" s="156" t="s">
        <v>733</v>
      </c>
      <c r="F8" s="157" t="s">
        <v>785</v>
      </c>
      <c r="G8" s="154" t="s">
        <v>786</v>
      </c>
      <c r="H8" s="156" t="s">
        <v>787</v>
      </c>
      <c r="I8" s="156" t="s">
        <v>787</v>
      </c>
      <c r="J8" s="165">
        <f t="shared" si="0"/>
        <v>172.10999999999999</v>
      </c>
      <c r="K8" s="155">
        <v>168.67</v>
      </c>
      <c r="L8" s="166">
        <v>3.44</v>
      </c>
      <c r="M8" s="155" t="s">
        <v>213</v>
      </c>
      <c r="N8" s="172" t="s">
        <v>788</v>
      </c>
      <c r="Q8" s="175"/>
      <c r="R8" s="169"/>
    </row>
    <row r="9" spans="1:24" s="145" customFormat="1" ht="205.2">
      <c r="A9" s="155">
        <v>5</v>
      </c>
      <c r="B9" s="156" t="s">
        <v>789</v>
      </c>
      <c r="C9" s="160" t="s">
        <v>790</v>
      </c>
      <c r="D9" s="161" t="s">
        <v>772</v>
      </c>
      <c r="E9" s="159" t="s">
        <v>174</v>
      </c>
      <c r="F9" s="160" t="s">
        <v>791</v>
      </c>
      <c r="G9" s="161" t="s">
        <v>174</v>
      </c>
      <c r="H9" s="159" t="s">
        <v>787</v>
      </c>
      <c r="I9" s="159" t="s">
        <v>787</v>
      </c>
      <c r="J9" s="167">
        <f t="shared" si="0"/>
        <v>4.3899999999999997</v>
      </c>
      <c r="K9" s="168">
        <v>0</v>
      </c>
      <c r="L9" s="168">
        <v>4.3899999999999997</v>
      </c>
      <c r="M9" s="158" t="s">
        <v>213</v>
      </c>
      <c r="N9" s="173" t="s">
        <v>792</v>
      </c>
      <c r="O9" s="174"/>
      <c r="P9" s="174"/>
      <c r="R9" s="177"/>
      <c r="S9" s="178"/>
    </row>
    <row r="10" spans="1:24" s="145" customFormat="1" ht="205.2">
      <c r="A10" s="154">
        <v>6</v>
      </c>
      <c r="B10" s="156" t="s">
        <v>789</v>
      </c>
      <c r="C10" s="160" t="s">
        <v>790</v>
      </c>
      <c r="D10" s="161" t="s">
        <v>772</v>
      </c>
      <c r="E10" s="159" t="s">
        <v>274</v>
      </c>
      <c r="F10" s="160" t="s">
        <v>793</v>
      </c>
      <c r="G10" s="161" t="s">
        <v>245</v>
      </c>
      <c r="H10" s="159" t="s">
        <v>794</v>
      </c>
      <c r="I10" s="159" t="s">
        <v>794</v>
      </c>
      <c r="J10" s="167">
        <f t="shared" si="0"/>
        <v>4.6900000000000004</v>
      </c>
      <c r="K10" s="168">
        <v>0</v>
      </c>
      <c r="L10" s="168">
        <v>4.6900000000000004</v>
      </c>
      <c r="M10" s="158" t="s">
        <v>213</v>
      </c>
      <c r="N10" s="173" t="s">
        <v>795</v>
      </c>
      <c r="O10" s="174"/>
      <c r="P10" s="174"/>
      <c r="R10" s="177"/>
      <c r="S10" s="178"/>
    </row>
    <row r="11" spans="1:24" s="145" customFormat="1" ht="205.2">
      <c r="A11" s="155">
        <v>7</v>
      </c>
      <c r="B11" s="156" t="s">
        <v>789</v>
      </c>
      <c r="C11" s="160" t="s">
        <v>790</v>
      </c>
      <c r="D11" s="161" t="s">
        <v>772</v>
      </c>
      <c r="E11" s="159" t="s">
        <v>245</v>
      </c>
      <c r="F11" s="160" t="s">
        <v>796</v>
      </c>
      <c r="G11" s="161" t="s">
        <v>274</v>
      </c>
      <c r="H11" s="159" t="s">
        <v>794</v>
      </c>
      <c r="I11" s="159" t="s">
        <v>794</v>
      </c>
      <c r="J11" s="167">
        <f t="shared" si="0"/>
        <v>3.87</v>
      </c>
      <c r="K11" s="168">
        <v>0</v>
      </c>
      <c r="L11" s="168">
        <v>3.87</v>
      </c>
      <c r="M11" s="158" t="s">
        <v>213</v>
      </c>
      <c r="N11" s="173" t="s">
        <v>797</v>
      </c>
      <c r="O11" s="174"/>
      <c r="P11" s="174"/>
      <c r="R11" s="177"/>
      <c r="S11" s="178"/>
    </row>
    <row r="12" spans="1:24" s="144" customFormat="1" ht="141">
      <c r="A12" s="154">
        <v>8</v>
      </c>
      <c r="B12" s="144" t="s">
        <v>798</v>
      </c>
      <c r="C12" s="157" t="s">
        <v>771</v>
      </c>
      <c r="D12" s="154" t="s">
        <v>772</v>
      </c>
      <c r="E12" s="144" t="s">
        <v>811</v>
      </c>
      <c r="F12" s="145" t="s">
        <v>812</v>
      </c>
      <c r="G12" s="144" t="s">
        <v>164</v>
      </c>
      <c r="J12" s="169">
        <v>58602800</v>
      </c>
      <c r="K12" s="169">
        <v>57430700</v>
      </c>
      <c r="L12" s="169">
        <v>1172100</v>
      </c>
      <c r="M12" s="144" t="s">
        <v>802</v>
      </c>
      <c r="N12" s="144" t="s">
        <v>813</v>
      </c>
      <c r="S12" s="175"/>
      <c r="T12" s="176"/>
      <c r="W12" s="175"/>
      <c r="X12" s="169"/>
    </row>
    <row r="13" spans="1:24" s="144" customFormat="1" ht="141">
      <c r="A13" s="155">
        <v>9</v>
      </c>
      <c r="B13" s="144" t="s">
        <v>798</v>
      </c>
      <c r="C13" s="157" t="s">
        <v>771</v>
      </c>
      <c r="D13" s="154" t="s">
        <v>772</v>
      </c>
      <c r="E13" s="144" t="s">
        <v>814</v>
      </c>
      <c r="F13" s="145" t="s">
        <v>815</v>
      </c>
      <c r="G13" s="144" t="s">
        <v>149</v>
      </c>
      <c r="J13" s="169">
        <v>68383790</v>
      </c>
      <c r="K13" s="169">
        <v>54349800</v>
      </c>
      <c r="L13" s="169">
        <v>1109250</v>
      </c>
      <c r="M13" s="144" t="s">
        <v>802</v>
      </c>
      <c r="S13" s="175"/>
      <c r="T13" s="176"/>
      <c r="W13" s="175"/>
      <c r="X13" s="169"/>
    </row>
    <row r="14" spans="1:24" s="144" customFormat="1" ht="141">
      <c r="A14" s="154">
        <v>10</v>
      </c>
      <c r="B14" s="144" t="s">
        <v>798</v>
      </c>
      <c r="C14" s="157" t="s">
        <v>771</v>
      </c>
      <c r="D14" s="154" t="s">
        <v>772</v>
      </c>
      <c r="E14" s="144" t="s">
        <v>814</v>
      </c>
      <c r="F14" s="144" t="s">
        <v>816</v>
      </c>
      <c r="G14" s="144" t="s">
        <v>162</v>
      </c>
      <c r="J14" s="169">
        <v>227775560</v>
      </c>
      <c r="K14" s="169">
        <v>223220000</v>
      </c>
      <c r="L14" s="169">
        <v>4555560</v>
      </c>
      <c r="M14" s="144" t="s">
        <v>802</v>
      </c>
      <c r="N14" s="144" t="s">
        <v>817</v>
      </c>
      <c r="S14" s="175"/>
      <c r="T14" s="176"/>
      <c r="W14" s="175"/>
      <c r="X14" s="169"/>
    </row>
    <row r="15" spans="1:24" s="144" customFormat="1" ht="225.6">
      <c r="A15" s="155">
        <v>11</v>
      </c>
      <c r="B15" s="144" t="s">
        <v>798</v>
      </c>
      <c r="C15" s="157" t="s">
        <v>771</v>
      </c>
      <c r="D15" s="154" t="s">
        <v>772</v>
      </c>
      <c r="E15" s="144" t="s">
        <v>814</v>
      </c>
      <c r="F15" s="145" t="s">
        <v>818</v>
      </c>
      <c r="G15" s="144" t="s">
        <v>819</v>
      </c>
      <c r="J15" s="169">
        <v>19164200</v>
      </c>
      <c r="K15" s="169">
        <v>18632200</v>
      </c>
      <c r="L15" s="169">
        <v>380120</v>
      </c>
      <c r="M15" s="144" t="s">
        <v>802</v>
      </c>
      <c r="N15" s="175" t="s">
        <v>820</v>
      </c>
      <c r="S15" s="175"/>
      <c r="T15" s="176"/>
      <c r="W15" s="175"/>
      <c r="X15" s="169"/>
    </row>
    <row r="16" spans="1:24" s="144" customFormat="1" ht="169.2">
      <c r="A16" s="154">
        <v>12</v>
      </c>
      <c r="B16" s="144" t="s">
        <v>798</v>
      </c>
      <c r="C16" s="157" t="s">
        <v>771</v>
      </c>
      <c r="D16" s="154" t="s">
        <v>772</v>
      </c>
      <c r="E16" s="144" t="s">
        <v>809</v>
      </c>
      <c r="F16" s="144" t="s">
        <v>821</v>
      </c>
      <c r="G16" s="144" t="s">
        <v>138</v>
      </c>
      <c r="J16" s="169">
        <v>15904890.42</v>
      </c>
      <c r="K16" s="169"/>
      <c r="L16" s="169"/>
      <c r="M16" s="144" t="s">
        <v>802</v>
      </c>
      <c r="N16" s="176" t="s">
        <v>822</v>
      </c>
      <c r="S16" s="175"/>
      <c r="T16" s="176"/>
      <c r="W16" s="175"/>
      <c r="X16" s="169"/>
    </row>
    <row r="17" spans="1:14" ht="228" customHeight="1">
      <c r="A17" s="155">
        <v>13</v>
      </c>
      <c r="B17" s="144" t="s">
        <v>798</v>
      </c>
      <c r="C17" s="157" t="s">
        <v>771</v>
      </c>
      <c r="D17" s="154" t="s">
        <v>772</v>
      </c>
      <c r="E17" s="144" t="s">
        <v>814</v>
      </c>
      <c r="F17" s="696" t="s">
        <v>870</v>
      </c>
      <c r="G17" s="696" t="s">
        <v>202</v>
      </c>
      <c r="H17" s="156" t="s">
        <v>780</v>
      </c>
      <c r="I17" s="156" t="s">
        <v>780</v>
      </c>
      <c r="J17" s="165">
        <v>164.45</v>
      </c>
      <c r="K17" s="165">
        <v>161.16</v>
      </c>
      <c r="L17" s="697">
        <v>3.29</v>
      </c>
      <c r="M17" s="696" t="s">
        <v>213</v>
      </c>
      <c r="N17" s="144"/>
    </row>
  </sheetData>
  <autoFilter ref="A3:N17"/>
  <mergeCells count="1">
    <mergeCell ref="A1:N1"/>
  </mergeCells>
  <conditionalFormatting sqref="K7:M7">
    <cfRule type="duplicateValues" dxfId="53" priority="3" stopIfTrue="1"/>
  </conditionalFormatting>
  <conditionalFormatting sqref="C10">
    <cfRule type="duplicateValues" dxfId="52" priority="2" stopIfTrue="1"/>
  </conditionalFormatting>
  <conditionalFormatting sqref="C11">
    <cfRule type="duplicateValues" dxfId="51" priority="1" stopIfTrue="1"/>
  </conditionalFormatting>
  <pageMargins left="0.196850393700787" right="0.196850393700787" top="7.8740157480315001E-2" bottom="0.196850393700787" header="0.118110236220472" footer="0.118110236220472"/>
  <pageSetup paperSize="9" scale="10" fitToHeight="0" orientation="landscape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437"/>
  <sheetViews>
    <sheetView zoomScale="60" zoomScaleNormal="60" workbookViewId="0">
      <selection activeCell="F32" sqref="F32"/>
    </sheetView>
  </sheetViews>
  <sheetFormatPr defaultColWidth="9.109375" defaultRowHeight="135" customHeight="1"/>
  <cols>
    <col min="1" max="1" width="6.44140625" style="103" customWidth="1"/>
    <col min="2" max="2" width="29.6640625" style="104" customWidth="1"/>
    <col min="3" max="3" width="34.33203125" style="104" customWidth="1"/>
    <col min="4" max="4" width="29.6640625" style="104" customWidth="1"/>
    <col min="5" max="5" width="32.6640625" style="104" customWidth="1"/>
    <col min="6" max="6" width="45" style="105" customWidth="1"/>
    <col min="7" max="7" width="0.109375" style="105" customWidth="1"/>
    <col min="8" max="8" width="29.33203125" style="104" customWidth="1"/>
    <col min="9" max="10" width="23" style="106" customWidth="1"/>
    <col min="11" max="12" width="22.77734375" style="107" customWidth="1"/>
    <col min="13" max="13" width="52.44140625" style="107" customWidth="1"/>
    <col min="14" max="14" width="0.6640625" style="107" hidden="1" customWidth="1"/>
    <col min="15" max="15" width="0.33203125" style="107" hidden="1" customWidth="1"/>
    <col min="16" max="16" width="26.33203125" style="107" hidden="1" customWidth="1"/>
    <col min="17" max="18" width="9.109375" style="107" hidden="1" customWidth="1"/>
    <col min="19" max="19" width="10.44140625" style="107" hidden="1" customWidth="1"/>
    <col min="20" max="21" width="22.77734375" style="107" hidden="1" customWidth="1"/>
    <col min="22" max="23" width="9.109375" style="107" hidden="1" customWidth="1"/>
    <col min="24" max="16384" width="9.109375" style="107"/>
  </cols>
  <sheetData>
    <row r="1" spans="1:21" s="101" customFormat="1" ht="40.5" customHeight="1">
      <c r="A1" s="890" t="s">
        <v>823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35"/>
      <c r="O1" s="135"/>
      <c r="P1" s="135"/>
      <c r="T1" s="108"/>
      <c r="U1" s="108"/>
    </row>
    <row r="2" spans="1:21" s="102" customFormat="1" ht="82.5" customHeight="1">
      <c r="A2" s="109" t="s">
        <v>223</v>
      </c>
      <c r="B2" s="109" t="s">
        <v>871</v>
      </c>
      <c r="C2" s="109" t="s">
        <v>716</v>
      </c>
      <c r="D2" s="109" t="s">
        <v>717</v>
      </c>
      <c r="E2" s="109" t="s">
        <v>73</v>
      </c>
      <c r="F2" s="109" t="s">
        <v>225</v>
      </c>
      <c r="G2" s="109" t="s">
        <v>718</v>
      </c>
      <c r="H2" s="109" t="s">
        <v>719</v>
      </c>
      <c r="I2" s="109" t="s">
        <v>721</v>
      </c>
      <c r="J2" s="109" t="s">
        <v>824</v>
      </c>
      <c r="K2" s="109" t="s">
        <v>767</v>
      </c>
      <c r="L2" s="109" t="s">
        <v>768</v>
      </c>
      <c r="M2" s="136" t="s">
        <v>825</v>
      </c>
      <c r="N2" s="137" t="s">
        <v>728</v>
      </c>
      <c r="O2" s="137" t="s">
        <v>729</v>
      </c>
      <c r="P2" s="138" t="s">
        <v>826</v>
      </c>
      <c r="T2" s="109" t="s">
        <v>767</v>
      </c>
      <c r="U2" s="109" t="s">
        <v>768</v>
      </c>
    </row>
    <row r="3" spans="1:21" ht="33" hidden="1" customHeight="1">
      <c r="A3" s="110">
        <v>1</v>
      </c>
      <c r="B3" s="110">
        <v>2</v>
      </c>
      <c r="C3" s="110">
        <v>2</v>
      </c>
      <c r="D3" s="110">
        <v>4</v>
      </c>
      <c r="E3" s="110">
        <v>2</v>
      </c>
      <c r="F3" s="110">
        <v>3</v>
      </c>
      <c r="G3" s="110">
        <v>5</v>
      </c>
      <c r="H3" s="110">
        <v>4</v>
      </c>
      <c r="I3" s="110">
        <v>5</v>
      </c>
      <c r="J3" s="110">
        <v>6</v>
      </c>
      <c r="K3" s="110">
        <v>8.5</v>
      </c>
      <c r="L3" s="110">
        <v>9</v>
      </c>
      <c r="M3" s="110">
        <v>7</v>
      </c>
      <c r="N3" s="110">
        <v>14</v>
      </c>
      <c r="O3" s="137">
        <v>15</v>
      </c>
      <c r="P3" s="137">
        <v>10</v>
      </c>
      <c r="T3" s="110">
        <v>8.5</v>
      </c>
      <c r="U3" s="110">
        <v>9</v>
      </c>
    </row>
    <row r="4" spans="1:21" ht="36.6" hidden="1" customHeight="1">
      <c r="A4" s="886" t="s">
        <v>827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110"/>
      <c r="O4" s="137"/>
      <c r="P4" s="139"/>
      <c r="T4" s="111"/>
      <c r="U4" s="111"/>
    </row>
    <row r="5" spans="1:21" ht="55.95" hidden="1" customHeight="1">
      <c r="A5" s="111">
        <v>1</v>
      </c>
      <c r="B5" s="112" t="s">
        <v>828</v>
      </c>
      <c r="C5" s="12" t="s">
        <v>829</v>
      </c>
      <c r="D5" s="113" t="s">
        <v>732</v>
      </c>
      <c r="E5" s="694" t="s">
        <v>830</v>
      </c>
      <c r="F5" s="120" t="s">
        <v>831</v>
      </c>
      <c r="G5" s="111"/>
      <c r="H5" s="119" t="s">
        <v>832</v>
      </c>
      <c r="I5" s="111"/>
      <c r="J5" s="126">
        <f>SUM(K5:L5)</f>
        <v>60.732999999999997</v>
      </c>
      <c r="K5" s="126">
        <v>0</v>
      </c>
      <c r="L5" s="127">
        <v>60.732999999999997</v>
      </c>
      <c r="M5" s="140" t="s">
        <v>833</v>
      </c>
      <c r="N5" s="110"/>
      <c r="O5" s="137"/>
      <c r="P5" s="139"/>
      <c r="T5" s="126">
        <v>0</v>
      </c>
      <c r="U5" s="127">
        <v>60.732999999999997</v>
      </c>
    </row>
    <row r="6" spans="1:21" ht="52.2" hidden="1" customHeight="1">
      <c r="A6" s="111">
        <v>2</v>
      </c>
      <c r="B6" s="112" t="s">
        <v>828</v>
      </c>
      <c r="C6" s="12" t="s">
        <v>829</v>
      </c>
      <c r="D6" s="113" t="s">
        <v>732</v>
      </c>
      <c r="E6" s="694" t="s">
        <v>834</v>
      </c>
      <c r="F6" s="120" t="s">
        <v>831</v>
      </c>
      <c r="G6" s="111"/>
      <c r="H6" s="119" t="s">
        <v>832</v>
      </c>
      <c r="I6" s="111"/>
      <c r="J6" s="126">
        <f t="shared" ref="J6:J29" si="0">SUM(K6:L6)</f>
        <v>73.418999999999997</v>
      </c>
      <c r="K6" s="126">
        <v>0</v>
      </c>
      <c r="L6" s="127">
        <v>73.418999999999997</v>
      </c>
      <c r="M6" s="140" t="s">
        <v>835</v>
      </c>
      <c r="N6" s="110"/>
      <c r="O6" s="137"/>
      <c r="P6" s="139"/>
      <c r="T6" s="126">
        <v>0</v>
      </c>
      <c r="U6" s="127">
        <v>73.418999999999997</v>
      </c>
    </row>
    <row r="7" spans="1:21" ht="96.6" hidden="1" customHeight="1">
      <c r="A7" s="111">
        <v>3</v>
      </c>
      <c r="B7" s="112" t="s">
        <v>828</v>
      </c>
      <c r="C7" s="12" t="s">
        <v>829</v>
      </c>
      <c r="D7" s="113" t="s">
        <v>732</v>
      </c>
      <c r="E7" s="120" t="s">
        <v>836</v>
      </c>
      <c r="F7" s="120" t="s">
        <v>831</v>
      </c>
      <c r="G7" s="112" t="s">
        <v>837</v>
      </c>
      <c r="H7" s="121">
        <v>45261</v>
      </c>
      <c r="I7" s="110"/>
      <c r="J7" s="126">
        <f t="shared" si="0"/>
        <v>24.979880000000001</v>
      </c>
      <c r="K7" s="128">
        <f>T7/$S$7</f>
        <v>20.9831</v>
      </c>
      <c r="L7" s="128">
        <f>U7/$S$7</f>
        <v>3.9967800000000002</v>
      </c>
      <c r="M7" s="137"/>
      <c r="N7" s="137">
        <v>1</v>
      </c>
      <c r="O7" s="137">
        <v>1</v>
      </c>
      <c r="P7" s="141">
        <v>42569071</v>
      </c>
      <c r="S7" s="107">
        <v>1000</v>
      </c>
      <c r="T7" s="128">
        <v>20983.1</v>
      </c>
      <c r="U7" s="128">
        <v>3996.78</v>
      </c>
    </row>
    <row r="8" spans="1:21" ht="135" hidden="1" customHeight="1">
      <c r="A8" s="111">
        <v>4</v>
      </c>
      <c r="B8" s="112" t="s">
        <v>828</v>
      </c>
      <c r="C8" s="12" t="s">
        <v>829</v>
      </c>
      <c r="D8" s="113" t="s">
        <v>732</v>
      </c>
      <c r="E8" s="120" t="s">
        <v>838</v>
      </c>
      <c r="F8" s="120" t="s">
        <v>831</v>
      </c>
      <c r="G8" s="122"/>
      <c r="H8" s="121">
        <v>45261</v>
      </c>
      <c r="I8" s="129"/>
      <c r="J8" s="126">
        <f t="shared" si="0"/>
        <v>24.98</v>
      </c>
      <c r="K8" s="128">
        <f t="shared" ref="K8:K20" si="1">T8/$S$7</f>
        <v>20.9832</v>
      </c>
      <c r="L8" s="128">
        <f t="shared" ref="L8:L20" si="2">U8/$S$7</f>
        <v>3.9968000000000004</v>
      </c>
      <c r="M8" s="135"/>
      <c r="N8" s="135"/>
      <c r="O8" s="135"/>
      <c r="P8" s="135"/>
      <c r="T8" s="128">
        <v>20983.200000000001</v>
      </c>
      <c r="U8" s="128">
        <v>3996.8</v>
      </c>
    </row>
    <row r="9" spans="1:21" ht="135" hidden="1" customHeight="1">
      <c r="A9" s="111">
        <v>5</v>
      </c>
      <c r="B9" s="112" t="s">
        <v>828</v>
      </c>
      <c r="C9" s="12" t="s">
        <v>829</v>
      </c>
      <c r="D9" s="113" t="s">
        <v>732</v>
      </c>
      <c r="E9" s="120" t="s">
        <v>839</v>
      </c>
      <c r="F9" s="120" t="s">
        <v>831</v>
      </c>
      <c r="G9" s="122"/>
      <c r="H9" s="121">
        <v>45261</v>
      </c>
      <c r="I9" s="129"/>
      <c r="J9" s="126">
        <f t="shared" si="0"/>
        <v>24.967738000000004</v>
      </c>
      <c r="K9" s="128">
        <f t="shared" si="1"/>
        <v>20.972900000000003</v>
      </c>
      <c r="L9" s="128">
        <f t="shared" si="2"/>
        <v>3.9948380000000001</v>
      </c>
      <c r="M9" s="135"/>
      <c r="N9" s="135"/>
      <c r="O9" s="135"/>
      <c r="P9" s="135"/>
      <c r="T9" s="128">
        <v>20972.9</v>
      </c>
      <c r="U9" s="128">
        <v>3994.8380000000002</v>
      </c>
    </row>
    <row r="10" spans="1:21" ht="135" hidden="1" customHeight="1">
      <c r="A10" s="111">
        <v>6</v>
      </c>
      <c r="B10" s="112" t="s">
        <v>828</v>
      </c>
      <c r="C10" s="12" t="s">
        <v>829</v>
      </c>
      <c r="D10" s="113" t="s">
        <v>732</v>
      </c>
      <c r="E10" s="120" t="s">
        <v>840</v>
      </c>
      <c r="F10" s="120" t="s">
        <v>841</v>
      </c>
      <c r="G10" s="122"/>
      <c r="H10" s="121">
        <v>44713</v>
      </c>
      <c r="I10" s="129"/>
      <c r="J10" s="126">
        <f t="shared" si="0"/>
        <v>1.66785714</v>
      </c>
      <c r="K10" s="128">
        <f t="shared" si="1"/>
        <v>1.401</v>
      </c>
      <c r="L10" s="128">
        <f t="shared" si="2"/>
        <v>0.26685713999999999</v>
      </c>
      <c r="M10" s="135"/>
      <c r="N10" s="135"/>
      <c r="O10" s="135"/>
      <c r="P10" s="135"/>
      <c r="T10" s="128">
        <v>1401</v>
      </c>
      <c r="U10" s="128">
        <v>266.85714000000002</v>
      </c>
    </row>
    <row r="11" spans="1:21" ht="135" hidden="1" customHeight="1">
      <c r="A11" s="111">
        <v>7</v>
      </c>
      <c r="B11" s="112" t="s">
        <v>828</v>
      </c>
      <c r="C11" s="12" t="s">
        <v>829</v>
      </c>
      <c r="D11" s="113" t="s">
        <v>732</v>
      </c>
      <c r="E11" s="120" t="s">
        <v>842</v>
      </c>
      <c r="F11" s="120" t="s">
        <v>843</v>
      </c>
      <c r="G11" s="122"/>
      <c r="H11" s="121">
        <v>44864</v>
      </c>
      <c r="I11" s="129"/>
      <c r="J11" s="126">
        <f t="shared" si="0"/>
        <v>2.0499999999999998</v>
      </c>
      <c r="K11" s="128">
        <f t="shared" si="1"/>
        <v>1.722</v>
      </c>
      <c r="L11" s="128">
        <f t="shared" si="2"/>
        <v>0.32800000000000001</v>
      </c>
      <c r="M11" s="135"/>
      <c r="N11" s="135"/>
      <c r="O11" s="135"/>
      <c r="P11" s="135"/>
      <c r="T11" s="128">
        <v>1722</v>
      </c>
      <c r="U11" s="128">
        <v>328</v>
      </c>
    </row>
    <row r="12" spans="1:21" ht="135" customHeight="1">
      <c r="A12" s="111">
        <v>8</v>
      </c>
      <c r="B12" s="112" t="s">
        <v>828</v>
      </c>
      <c r="C12" s="12" t="s">
        <v>829</v>
      </c>
      <c r="D12" s="113" t="s">
        <v>732</v>
      </c>
      <c r="E12" s="120" t="s">
        <v>844</v>
      </c>
      <c r="F12" s="120" t="s">
        <v>845</v>
      </c>
      <c r="G12" s="122"/>
      <c r="H12" s="121">
        <v>44805</v>
      </c>
      <c r="I12" s="129"/>
      <c r="J12" s="126">
        <f>SUM(K12:L12)</f>
        <v>9.0140476200000013</v>
      </c>
      <c r="K12" s="128">
        <f>T12/$S$7</f>
        <v>7.5718000000000005</v>
      </c>
      <c r="L12" s="128">
        <f t="shared" si="2"/>
        <v>1.4422476200000001</v>
      </c>
      <c r="M12" s="135"/>
      <c r="N12" s="135"/>
      <c r="O12" s="135"/>
      <c r="P12" s="135"/>
      <c r="T12" s="128">
        <v>7571.8</v>
      </c>
      <c r="U12" s="128">
        <v>1442.2476200000001</v>
      </c>
    </row>
    <row r="13" spans="1:21" ht="135" hidden="1" customHeight="1">
      <c r="A13" s="111">
        <v>9</v>
      </c>
      <c r="B13" s="112" t="s">
        <v>828</v>
      </c>
      <c r="C13" s="12" t="s">
        <v>829</v>
      </c>
      <c r="D13" s="113" t="s">
        <v>732</v>
      </c>
      <c r="E13" s="120" t="s">
        <v>846</v>
      </c>
      <c r="F13" s="120" t="s">
        <v>845</v>
      </c>
      <c r="G13" s="122"/>
      <c r="H13" s="121">
        <v>44805</v>
      </c>
      <c r="I13" s="129"/>
      <c r="J13" s="126">
        <f t="shared" si="0"/>
        <v>2.2134523800000001</v>
      </c>
      <c r="K13" s="128">
        <f t="shared" si="1"/>
        <v>1.8593</v>
      </c>
      <c r="L13" s="128">
        <f t="shared" si="2"/>
        <v>0.35415237999999999</v>
      </c>
      <c r="M13" s="135"/>
      <c r="N13" s="135"/>
      <c r="O13" s="135"/>
      <c r="P13" s="135"/>
      <c r="T13" s="128">
        <v>1859.3</v>
      </c>
      <c r="U13" s="128">
        <v>354.15237999999999</v>
      </c>
    </row>
    <row r="14" spans="1:21" ht="135" hidden="1" customHeight="1">
      <c r="A14" s="111">
        <v>10</v>
      </c>
      <c r="B14" s="112" t="s">
        <v>828</v>
      </c>
      <c r="C14" s="12" t="s">
        <v>829</v>
      </c>
      <c r="D14" s="113" t="s">
        <v>732</v>
      </c>
      <c r="E14" s="120" t="s">
        <v>847</v>
      </c>
      <c r="F14" s="120" t="s">
        <v>845</v>
      </c>
      <c r="G14" s="122"/>
      <c r="H14" s="121">
        <v>44805</v>
      </c>
      <c r="I14" s="129"/>
      <c r="J14" s="126">
        <f t="shared" si="0"/>
        <v>1.6966666699999999</v>
      </c>
      <c r="K14" s="128">
        <f t="shared" si="1"/>
        <v>1.4252</v>
      </c>
      <c r="L14" s="128">
        <f t="shared" si="2"/>
        <v>0.27146667000000002</v>
      </c>
      <c r="M14" s="135"/>
      <c r="N14" s="135"/>
      <c r="O14" s="135"/>
      <c r="P14" s="135"/>
      <c r="T14" s="128">
        <v>1425.2</v>
      </c>
      <c r="U14" s="128">
        <v>271.46667000000002</v>
      </c>
    </row>
    <row r="15" spans="1:21" ht="135" hidden="1" customHeight="1">
      <c r="A15" s="111">
        <v>11</v>
      </c>
      <c r="B15" s="112" t="s">
        <v>828</v>
      </c>
      <c r="C15" s="12" t="s">
        <v>829</v>
      </c>
      <c r="D15" s="113" t="s">
        <v>732</v>
      </c>
      <c r="E15" s="120" t="s">
        <v>848</v>
      </c>
      <c r="F15" s="120" t="s">
        <v>845</v>
      </c>
      <c r="G15" s="122"/>
      <c r="H15" s="121">
        <v>44805</v>
      </c>
      <c r="I15" s="129"/>
      <c r="J15" s="126">
        <f t="shared" si="0"/>
        <v>2.3582142900000003</v>
      </c>
      <c r="K15" s="128">
        <f t="shared" si="1"/>
        <v>1.9809000000000001</v>
      </c>
      <c r="L15" s="128">
        <f t="shared" si="2"/>
        <v>0.37731429000000005</v>
      </c>
      <c r="M15" s="135"/>
      <c r="N15" s="135"/>
      <c r="O15" s="135"/>
      <c r="P15" s="135"/>
      <c r="T15" s="128">
        <v>1980.9</v>
      </c>
      <c r="U15" s="128">
        <v>377.31429000000003</v>
      </c>
    </row>
    <row r="16" spans="1:21" ht="135" hidden="1" customHeight="1">
      <c r="A16" s="111">
        <v>12</v>
      </c>
      <c r="B16" s="112" t="s">
        <v>828</v>
      </c>
      <c r="C16" s="12" t="s">
        <v>829</v>
      </c>
      <c r="D16" s="113" t="s">
        <v>732</v>
      </c>
      <c r="E16" s="120" t="s">
        <v>849</v>
      </c>
      <c r="F16" s="120" t="s">
        <v>845</v>
      </c>
      <c r="G16" s="122"/>
      <c r="H16" s="121">
        <v>44805</v>
      </c>
      <c r="I16" s="129"/>
      <c r="J16" s="126">
        <f t="shared" si="0"/>
        <v>16.026958</v>
      </c>
      <c r="K16" s="128">
        <f t="shared" si="1"/>
        <v>2.9178000000000002</v>
      </c>
      <c r="L16" s="128">
        <f t="shared" si="2"/>
        <v>13.109157999999999</v>
      </c>
      <c r="M16" s="135"/>
      <c r="N16" s="135"/>
      <c r="O16" s="135"/>
      <c r="P16" s="135"/>
      <c r="T16" s="128">
        <v>2917.8</v>
      </c>
      <c r="U16" s="128">
        <v>13109.157999999999</v>
      </c>
    </row>
    <row r="17" spans="1:23" ht="135" hidden="1" customHeight="1">
      <c r="A17" s="111">
        <v>13</v>
      </c>
      <c r="B17" s="112" t="s">
        <v>828</v>
      </c>
      <c r="C17" s="12" t="s">
        <v>829</v>
      </c>
      <c r="D17" s="113" t="s">
        <v>732</v>
      </c>
      <c r="E17" s="120" t="s">
        <v>850</v>
      </c>
      <c r="F17" s="120" t="s">
        <v>845</v>
      </c>
      <c r="G17" s="122"/>
      <c r="H17" s="121">
        <v>44805</v>
      </c>
      <c r="I17" s="129"/>
      <c r="J17" s="126">
        <f t="shared" si="0"/>
        <v>4.5441666700000001</v>
      </c>
      <c r="K17" s="128">
        <f t="shared" si="1"/>
        <v>3.8170999999999999</v>
      </c>
      <c r="L17" s="128">
        <f t="shared" si="2"/>
        <v>0.72706667000000003</v>
      </c>
      <c r="M17" s="135"/>
      <c r="N17" s="135"/>
      <c r="O17" s="135"/>
      <c r="P17" s="135"/>
      <c r="T17" s="128">
        <v>3817.1</v>
      </c>
      <c r="U17" s="128">
        <v>727.06667000000004</v>
      </c>
    </row>
    <row r="18" spans="1:23" ht="135" hidden="1" customHeight="1">
      <c r="A18" s="111">
        <v>14</v>
      </c>
      <c r="B18" s="112" t="s">
        <v>828</v>
      </c>
      <c r="C18" s="12" t="s">
        <v>829</v>
      </c>
      <c r="D18" s="113" t="s">
        <v>732</v>
      </c>
      <c r="E18" s="120" t="s">
        <v>851</v>
      </c>
      <c r="F18" s="120" t="s">
        <v>845</v>
      </c>
      <c r="G18" s="122"/>
      <c r="H18" s="121">
        <v>44805</v>
      </c>
      <c r="I18" s="129"/>
      <c r="J18" s="126">
        <f t="shared" si="0"/>
        <v>12.26515412</v>
      </c>
      <c r="K18" s="128">
        <f t="shared" si="1"/>
        <v>4.4196999999999997</v>
      </c>
      <c r="L18" s="128">
        <f t="shared" si="2"/>
        <v>7.8454541200000003</v>
      </c>
      <c r="M18" s="135"/>
      <c r="N18" s="135"/>
      <c r="O18" s="135"/>
      <c r="P18" s="135"/>
      <c r="T18" s="128">
        <v>4419.7</v>
      </c>
      <c r="U18" s="128">
        <v>7845.4541200000003</v>
      </c>
    </row>
    <row r="19" spans="1:23" ht="135" hidden="1" customHeight="1">
      <c r="A19" s="111">
        <v>15</v>
      </c>
      <c r="B19" s="112" t="s">
        <v>828</v>
      </c>
      <c r="C19" s="12" t="s">
        <v>829</v>
      </c>
      <c r="D19" s="113" t="s">
        <v>732</v>
      </c>
      <c r="E19" s="120" t="s">
        <v>852</v>
      </c>
      <c r="F19" s="120" t="s">
        <v>845</v>
      </c>
      <c r="G19" s="122"/>
      <c r="H19" s="121">
        <v>44798</v>
      </c>
      <c r="I19" s="129"/>
      <c r="J19" s="126">
        <f t="shared" si="0"/>
        <v>5.5021428600000002</v>
      </c>
      <c r="K19" s="128">
        <f t="shared" si="1"/>
        <v>4.6218000000000004</v>
      </c>
      <c r="L19" s="128">
        <f t="shared" si="2"/>
        <v>0.88034285999999995</v>
      </c>
      <c r="M19" s="135"/>
      <c r="N19" s="135"/>
      <c r="O19" s="135"/>
      <c r="P19" s="135"/>
      <c r="T19" s="128">
        <v>4621.8</v>
      </c>
      <c r="U19" s="128">
        <v>880.34285999999997</v>
      </c>
    </row>
    <row r="20" spans="1:23" ht="135" hidden="1" customHeight="1">
      <c r="A20" s="111">
        <v>16</v>
      </c>
      <c r="B20" s="112" t="s">
        <v>828</v>
      </c>
      <c r="C20" s="12" t="s">
        <v>829</v>
      </c>
      <c r="D20" s="113" t="s">
        <v>732</v>
      </c>
      <c r="E20" s="123" t="s">
        <v>853</v>
      </c>
      <c r="F20" s="123" t="s">
        <v>845</v>
      </c>
      <c r="G20" s="122"/>
      <c r="H20" s="121">
        <v>44805</v>
      </c>
      <c r="I20" s="129"/>
      <c r="J20" s="126">
        <f t="shared" si="0"/>
        <v>7.76392857</v>
      </c>
      <c r="K20" s="128">
        <f t="shared" si="1"/>
        <v>6.5217000000000001</v>
      </c>
      <c r="L20" s="128">
        <f t="shared" si="2"/>
        <v>1.24222857</v>
      </c>
      <c r="M20" s="135"/>
      <c r="N20" s="135"/>
      <c r="O20" s="135"/>
      <c r="P20" s="135"/>
      <c r="T20" s="128">
        <v>6521.7</v>
      </c>
      <c r="U20" s="128">
        <v>1242.22857</v>
      </c>
    </row>
    <row r="21" spans="1:23" ht="135" hidden="1" customHeight="1">
      <c r="A21" s="111">
        <v>17</v>
      </c>
      <c r="B21" s="112" t="s">
        <v>828</v>
      </c>
      <c r="C21" s="12" t="s">
        <v>829</v>
      </c>
      <c r="D21" s="113" t="s">
        <v>732</v>
      </c>
      <c r="E21" s="123" t="s">
        <v>100</v>
      </c>
      <c r="F21" s="123" t="s">
        <v>854</v>
      </c>
      <c r="G21" s="122"/>
      <c r="H21" s="121"/>
      <c r="I21" s="129"/>
      <c r="J21" s="126">
        <f t="shared" si="0"/>
        <v>61.820023810000002</v>
      </c>
      <c r="K21" s="130">
        <f t="shared" ref="K21:K26" si="3">T21/$S$21</f>
        <v>51.928820000000002</v>
      </c>
      <c r="L21" s="131">
        <f t="shared" ref="L21:L26" si="4">U21/$S$21</f>
        <v>9.8912038100000004</v>
      </c>
      <c r="M21" s="135"/>
      <c r="N21" s="135"/>
      <c r="O21" s="135"/>
      <c r="P21" s="135"/>
      <c r="S21" s="107">
        <v>1000000</v>
      </c>
      <c r="T21" s="130">
        <v>51928820</v>
      </c>
      <c r="U21" s="131">
        <v>9891203.8100000005</v>
      </c>
    </row>
    <row r="22" spans="1:23" ht="135" hidden="1" customHeight="1">
      <c r="A22" s="111">
        <v>18</v>
      </c>
      <c r="B22" s="112" t="s">
        <v>828</v>
      </c>
      <c r="C22" s="12" t="s">
        <v>829</v>
      </c>
      <c r="D22" s="113" t="s">
        <v>732</v>
      </c>
      <c r="E22" s="123" t="s">
        <v>855</v>
      </c>
      <c r="F22" s="123" t="s">
        <v>856</v>
      </c>
      <c r="G22" s="122"/>
      <c r="H22" s="121"/>
      <c r="I22" s="129"/>
      <c r="J22" s="126">
        <f t="shared" si="0"/>
        <v>16.320740480000001</v>
      </c>
      <c r="K22" s="130">
        <f t="shared" si="3"/>
        <v>13.709422</v>
      </c>
      <c r="L22" s="131">
        <f t="shared" si="4"/>
        <v>2.61131848</v>
      </c>
      <c r="M22" s="135"/>
      <c r="N22" s="135"/>
      <c r="O22" s="135"/>
      <c r="P22" s="135"/>
      <c r="T22" s="130">
        <v>13709422</v>
      </c>
      <c r="U22" s="131">
        <v>2611318.48</v>
      </c>
    </row>
    <row r="23" spans="1:23" ht="135" hidden="1" customHeight="1">
      <c r="A23" s="111">
        <v>19</v>
      </c>
      <c r="B23" s="112" t="s">
        <v>828</v>
      </c>
      <c r="C23" s="12" t="s">
        <v>829</v>
      </c>
      <c r="D23" s="113" t="s">
        <v>732</v>
      </c>
      <c r="E23" s="123" t="s">
        <v>87</v>
      </c>
      <c r="F23" s="123" t="s">
        <v>857</v>
      </c>
      <c r="G23" s="122"/>
      <c r="H23" s="121"/>
      <c r="I23" s="129"/>
      <c r="J23" s="126">
        <f t="shared" si="0"/>
        <v>14.024879759999999</v>
      </c>
      <c r="K23" s="130">
        <f t="shared" si="3"/>
        <v>11.780899</v>
      </c>
      <c r="L23" s="131">
        <f t="shared" si="4"/>
        <v>2.2439807599999999</v>
      </c>
      <c r="M23" s="135"/>
      <c r="N23" s="135"/>
      <c r="O23" s="135"/>
      <c r="P23" s="135"/>
      <c r="T23" s="130">
        <v>11780899</v>
      </c>
      <c r="U23" s="131">
        <v>2243980.7599999998</v>
      </c>
    </row>
    <row r="24" spans="1:23" ht="135" hidden="1" customHeight="1">
      <c r="A24" s="111">
        <v>20</v>
      </c>
      <c r="B24" s="112" t="s">
        <v>828</v>
      </c>
      <c r="C24" s="12" t="s">
        <v>829</v>
      </c>
      <c r="D24" s="113" t="s">
        <v>732</v>
      </c>
      <c r="E24" s="120" t="s">
        <v>104</v>
      </c>
      <c r="F24" s="120" t="s">
        <v>858</v>
      </c>
      <c r="G24" s="122"/>
      <c r="H24" s="121"/>
      <c r="I24" s="129"/>
      <c r="J24" s="126">
        <f t="shared" si="0"/>
        <v>5.9173297600000003</v>
      </c>
      <c r="K24" s="130">
        <f t="shared" si="3"/>
        <v>4.9705570000000003</v>
      </c>
      <c r="L24" s="131">
        <f t="shared" si="4"/>
        <v>0.94677275999999999</v>
      </c>
      <c r="M24" s="135"/>
      <c r="N24" s="135"/>
      <c r="O24" s="135"/>
      <c r="P24" s="135"/>
      <c r="T24" s="130">
        <v>4970557</v>
      </c>
      <c r="U24" s="131">
        <v>946772.76</v>
      </c>
    </row>
    <row r="25" spans="1:23" ht="135" hidden="1" customHeight="1">
      <c r="A25" s="111">
        <v>21</v>
      </c>
      <c r="B25" s="112" t="s">
        <v>828</v>
      </c>
      <c r="C25" s="12" t="s">
        <v>829</v>
      </c>
      <c r="D25" s="113" t="s">
        <v>732</v>
      </c>
      <c r="E25" s="123" t="s">
        <v>855</v>
      </c>
      <c r="F25" s="120" t="s">
        <v>859</v>
      </c>
      <c r="G25" s="122"/>
      <c r="H25" s="121"/>
      <c r="I25" s="129"/>
      <c r="J25" s="126">
        <f t="shared" si="0"/>
        <v>2.5896892899999999</v>
      </c>
      <c r="K25" s="130">
        <f t="shared" si="3"/>
        <v>2.1753390000000001</v>
      </c>
      <c r="L25" s="131">
        <f t="shared" si="4"/>
        <v>0.41435028999999995</v>
      </c>
      <c r="M25" s="135"/>
      <c r="N25" s="135"/>
      <c r="O25" s="135"/>
      <c r="P25" s="135"/>
      <c r="T25" s="130">
        <v>2175339</v>
      </c>
      <c r="U25" s="131">
        <v>414350.29</v>
      </c>
    </row>
    <row r="26" spans="1:23" ht="135" customHeight="1">
      <c r="A26" s="111">
        <v>22</v>
      </c>
      <c r="B26" s="112" t="s">
        <v>828</v>
      </c>
      <c r="C26" s="12" t="s">
        <v>829</v>
      </c>
      <c r="D26" s="113" t="s">
        <v>732</v>
      </c>
      <c r="E26" s="710" t="s">
        <v>112</v>
      </c>
      <c r="F26" s="120" t="s">
        <v>860</v>
      </c>
      <c r="G26" s="122"/>
      <c r="H26" s="121"/>
      <c r="I26" s="129"/>
      <c r="J26" s="126">
        <f t="shared" si="0"/>
        <v>0.69317023999999994</v>
      </c>
      <c r="K26" s="130">
        <f t="shared" si="3"/>
        <v>0.58226299999999998</v>
      </c>
      <c r="L26" s="131">
        <f t="shared" si="4"/>
        <v>0.11090724</v>
      </c>
      <c r="M26" s="135"/>
      <c r="N26" s="135"/>
      <c r="O26" s="135"/>
      <c r="P26" s="135"/>
      <c r="T26" s="130">
        <v>582263</v>
      </c>
      <c r="U26" s="131">
        <v>110907.24</v>
      </c>
    </row>
    <row r="27" spans="1:23" ht="135" hidden="1" customHeight="1">
      <c r="A27" s="111">
        <v>23</v>
      </c>
      <c r="B27" s="112" t="s">
        <v>828</v>
      </c>
      <c r="C27" s="12" t="s">
        <v>829</v>
      </c>
      <c r="D27" s="113" t="s">
        <v>732</v>
      </c>
      <c r="E27" s="120" t="s">
        <v>861</v>
      </c>
      <c r="F27" s="120" t="s">
        <v>862</v>
      </c>
      <c r="G27" s="122"/>
      <c r="H27" s="121"/>
      <c r="I27" s="129"/>
      <c r="J27" s="126">
        <f t="shared" si="0"/>
        <v>10.204000000000001</v>
      </c>
      <c r="K27" s="130">
        <v>10</v>
      </c>
      <c r="L27" s="131">
        <v>0.20399999999999999</v>
      </c>
      <c r="M27" s="135"/>
      <c r="N27" s="135"/>
      <c r="O27" s="135"/>
      <c r="P27" s="135"/>
      <c r="T27" s="130"/>
      <c r="U27" s="131"/>
    </row>
    <row r="28" spans="1:23" ht="135" hidden="1" customHeight="1">
      <c r="A28" s="111">
        <v>24</v>
      </c>
      <c r="B28" s="112" t="s">
        <v>828</v>
      </c>
      <c r="C28" s="12" t="s">
        <v>829</v>
      </c>
      <c r="D28" s="113" t="s">
        <v>732</v>
      </c>
      <c r="E28" s="120" t="s">
        <v>863</v>
      </c>
      <c r="F28" s="120" t="s">
        <v>862</v>
      </c>
      <c r="G28" s="122"/>
      <c r="H28" s="121"/>
      <c r="I28" s="129"/>
      <c r="J28" s="126">
        <f t="shared" si="0"/>
        <v>10.204000000000001</v>
      </c>
      <c r="K28" s="130">
        <v>10</v>
      </c>
      <c r="L28" s="131">
        <v>0.20399999999999999</v>
      </c>
      <c r="M28" s="135"/>
      <c r="N28" s="135"/>
      <c r="O28" s="135"/>
      <c r="P28" s="135"/>
      <c r="T28" s="130"/>
      <c r="U28" s="131"/>
    </row>
    <row r="29" spans="1:23" ht="135" hidden="1" customHeight="1">
      <c r="A29" s="111">
        <v>25</v>
      </c>
      <c r="B29" s="112" t="s">
        <v>828</v>
      </c>
      <c r="C29" s="12" t="s">
        <v>829</v>
      </c>
      <c r="D29" s="113" t="s">
        <v>732</v>
      </c>
      <c r="E29" s="120" t="s">
        <v>864</v>
      </c>
      <c r="F29" s="120" t="s">
        <v>865</v>
      </c>
      <c r="G29" s="122"/>
      <c r="H29" s="121"/>
      <c r="I29" s="129"/>
      <c r="J29" s="126">
        <f t="shared" si="0"/>
        <v>5.1020000000000003</v>
      </c>
      <c r="K29" s="130">
        <v>5</v>
      </c>
      <c r="L29" s="130">
        <v>0.10199999999999999</v>
      </c>
      <c r="M29" s="135"/>
      <c r="N29" s="135"/>
      <c r="O29" s="135"/>
      <c r="P29" s="135"/>
      <c r="T29" s="130">
        <v>582263</v>
      </c>
      <c r="U29" s="131">
        <v>110907.24</v>
      </c>
    </row>
    <row r="30" spans="1:23" ht="135" hidden="1" customHeight="1">
      <c r="A30" s="891" t="s">
        <v>84</v>
      </c>
      <c r="B30" s="891"/>
      <c r="C30" s="891"/>
      <c r="D30" s="891"/>
      <c r="E30" s="891"/>
      <c r="F30" s="891"/>
      <c r="G30" s="891"/>
      <c r="H30" s="891"/>
      <c r="I30" s="891"/>
      <c r="J30" s="891"/>
      <c r="K30" s="891"/>
      <c r="L30" s="891"/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</row>
    <row r="31" spans="1:23" ht="135" hidden="1" customHeight="1">
      <c r="A31" s="114">
        <v>1</v>
      </c>
      <c r="B31" s="115" t="s">
        <v>84</v>
      </c>
      <c r="C31" s="116" t="s">
        <v>829</v>
      </c>
      <c r="D31" s="116" t="s">
        <v>732</v>
      </c>
      <c r="E31" s="116" t="s">
        <v>89</v>
      </c>
      <c r="F31" s="116" t="s">
        <v>866</v>
      </c>
      <c r="G31" s="116" t="s">
        <v>867</v>
      </c>
      <c r="H31" s="124"/>
      <c r="I31" s="132"/>
      <c r="J31" s="133">
        <f>K31+L31</f>
        <v>1.02</v>
      </c>
      <c r="K31" s="133">
        <v>1</v>
      </c>
      <c r="L31" s="133">
        <v>0.02</v>
      </c>
      <c r="M31" s="132"/>
      <c r="N31" s="133"/>
      <c r="O31" s="142"/>
      <c r="P31" s="892"/>
      <c r="Q31" s="892"/>
      <c r="R31" s="892"/>
      <c r="S31" s="143"/>
      <c r="T31" s="114"/>
      <c r="U31" s="114"/>
      <c r="V31" s="114"/>
      <c r="W31" s="143"/>
    </row>
    <row r="32" spans="1:23" ht="135" customHeight="1">
      <c r="A32" s="117"/>
      <c r="B32" s="118"/>
      <c r="C32" s="118"/>
      <c r="D32" s="118"/>
      <c r="E32" s="118"/>
      <c r="F32" s="125"/>
      <c r="G32" s="125"/>
      <c r="H32" s="118"/>
      <c r="I32" s="134"/>
      <c r="J32" s="134"/>
      <c r="K32" s="101"/>
      <c r="L32" s="101"/>
      <c r="M32" s="101"/>
      <c r="N32" s="101"/>
      <c r="T32" s="101"/>
      <c r="U32" s="101"/>
    </row>
    <row r="33" spans="1:21" ht="135" customHeight="1">
      <c r="A33" s="117"/>
      <c r="B33" s="118"/>
      <c r="C33" s="118"/>
      <c r="D33" s="118"/>
      <c r="E33" s="118"/>
      <c r="F33" s="125"/>
      <c r="G33" s="125"/>
      <c r="H33" s="118"/>
      <c r="I33" s="134"/>
      <c r="J33" s="134"/>
      <c r="K33" s="101"/>
      <c r="L33" s="101"/>
      <c r="M33" s="101"/>
      <c r="N33" s="101"/>
      <c r="T33" s="101"/>
      <c r="U33" s="101"/>
    </row>
    <row r="34" spans="1:21" ht="135" customHeight="1">
      <c r="A34" s="117"/>
      <c r="B34" s="118"/>
      <c r="C34" s="118"/>
      <c r="D34" s="118"/>
      <c r="E34" s="118"/>
      <c r="F34" s="125"/>
      <c r="G34" s="125"/>
      <c r="H34" s="118"/>
      <c r="I34" s="134"/>
      <c r="J34" s="134"/>
      <c r="K34" s="101"/>
      <c r="L34" s="101"/>
      <c r="M34" s="101"/>
      <c r="N34" s="101"/>
      <c r="T34" s="101"/>
      <c r="U34" s="101"/>
    </row>
    <row r="35" spans="1:21" ht="135" customHeight="1">
      <c r="A35" s="117"/>
      <c r="B35" s="118"/>
      <c r="C35" s="118"/>
      <c r="D35" s="118"/>
      <c r="E35" s="118"/>
      <c r="F35" s="125"/>
      <c r="G35" s="125"/>
      <c r="H35" s="118"/>
      <c r="I35" s="134"/>
      <c r="J35" s="134"/>
      <c r="K35" s="101"/>
      <c r="L35" s="101"/>
      <c r="M35" s="101"/>
      <c r="N35" s="101"/>
      <c r="T35" s="101"/>
      <c r="U35" s="101"/>
    </row>
    <row r="36" spans="1:21" ht="135" customHeight="1">
      <c r="A36" s="117"/>
      <c r="B36" s="118"/>
      <c r="C36" s="118"/>
      <c r="D36" s="118"/>
      <c r="E36" s="118"/>
      <c r="F36" s="125"/>
      <c r="G36" s="125"/>
      <c r="H36" s="118"/>
      <c r="I36" s="134"/>
      <c r="J36" s="134"/>
      <c r="K36" s="101"/>
      <c r="L36" s="101"/>
      <c r="M36" s="101"/>
      <c r="N36" s="101"/>
      <c r="T36" s="101"/>
      <c r="U36" s="101"/>
    </row>
    <row r="37" spans="1:21" ht="135" customHeight="1">
      <c r="A37" s="117"/>
      <c r="B37" s="118"/>
      <c r="C37" s="118"/>
      <c r="D37" s="118"/>
      <c r="E37" s="118"/>
      <c r="F37" s="125"/>
      <c r="G37" s="125"/>
      <c r="H37" s="118"/>
      <c r="I37" s="134"/>
      <c r="J37" s="134"/>
      <c r="K37" s="101"/>
      <c r="L37" s="101"/>
      <c r="M37" s="101"/>
      <c r="N37" s="101"/>
      <c r="T37" s="101"/>
      <c r="U37" s="101"/>
    </row>
    <row r="38" spans="1:21" ht="135" customHeight="1">
      <c r="A38" s="117"/>
      <c r="B38" s="118"/>
      <c r="C38" s="118"/>
      <c r="D38" s="118"/>
      <c r="E38" s="118"/>
      <c r="F38" s="125"/>
      <c r="G38" s="125"/>
      <c r="H38" s="118"/>
      <c r="I38" s="134"/>
      <c r="J38" s="134"/>
      <c r="K38" s="101"/>
      <c r="L38" s="101"/>
      <c r="M38" s="101"/>
      <c r="N38" s="101"/>
      <c r="T38" s="101"/>
      <c r="U38" s="101"/>
    </row>
    <row r="39" spans="1:21" ht="135" customHeight="1">
      <c r="A39" s="117"/>
      <c r="B39" s="118"/>
      <c r="C39" s="118"/>
      <c r="D39" s="118"/>
      <c r="E39" s="118"/>
      <c r="F39" s="125"/>
      <c r="G39" s="125"/>
      <c r="H39" s="118"/>
      <c r="I39" s="134"/>
      <c r="J39" s="134"/>
      <c r="K39" s="101"/>
      <c r="L39" s="101"/>
      <c r="M39" s="101"/>
      <c r="N39" s="101"/>
      <c r="T39" s="101"/>
      <c r="U39" s="101"/>
    </row>
    <row r="40" spans="1:21" ht="135" customHeight="1">
      <c r="A40" s="117"/>
      <c r="B40" s="118"/>
      <c r="C40" s="118"/>
      <c r="D40" s="118"/>
      <c r="E40" s="118"/>
      <c r="F40" s="125"/>
      <c r="G40" s="125"/>
      <c r="H40" s="118"/>
      <c r="I40" s="134"/>
      <c r="J40" s="134"/>
      <c r="K40" s="101"/>
      <c r="L40" s="101"/>
      <c r="M40" s="101"/>
      <c r="N40" s="101"/>
      <c r="T40" s="101"/>
      <c r="U40" s="101"/>
    </row>
    <row r="41" spans="1:21" ht="135" customHeight="1">
      <c r="A41" s="117"/>
      <c r="B41" s="118"/>
      <c r="C41" s="118"/>
      <c r="D41" s="118"/>
      <c r="E41" s="118"/>
      <c r="F41" s="125"/>
      <c r="G41" s="125"/>
      <c r="H41" s="118"/>
      <c r="I41" s="134"/>
      <c r="J41" s="134"/>
      <c r="K41" s="101"/>
      <c r="L41" s="101"/>
      <c r="M41" s="101"/>
      <c r="N41" s="101"/>
      <c r="T41" s="101"/>
      <c r="U41" s="101"/>
    </row>
    <row r="42" spans="1:21" ht="135" customHeight="1">
      <c r="A42" s="117"/>
      <c r="B42" s="118"/>
      <c r="C42" s="118"/>
      <c r="D42" s="118"/>
      <c r="E42" s="118"/>
      <c r="F42" s="125"/>
      <c r="G42" s="125"/>
      <c r="H42" s="118"/>
      <c r="I42" s="134"/>
      <c r="J42" s="134"/>
      <c r="K42" s="101"/>
      <c r="L42" s="101"/>
      <c r="M42" s="101"/>
      <c r="N42" s="101"/>
      <c r="T42" s="101"/>
      <c r="U42" s="101"/>
    </row>
    <row r="43" spans="1:21" ht="135" customHeight="1">
      <c r="A43" s="117"/>
      <c r="B43" s="118"/>
      <c r="C43" s="118"/>
      <c r="D43" s="118"/>
      <c r="E43" s="118"/>
      <c r="F43" s="125"/>
      <c r="G43" s="125"/>
      <c r="H43" s="118"/>
      <c r="I43" s="134"/>
      <c r="J43" s="134"/>
      <c r="K43" s="101"/>
      <c r="L43" s="101"/>
      <c r="M43" s="101"/>
      <c r="N43" s="101"/>
      <c r="T43" s="101"/>
      <c r="U43" s="101"/>
    </row>
    <row r="44" spans="1:21" ht="135" customHeight="1">
      <c r="A44" s="117"/>
      <c r="B44" s="118"/>
      <c r="C44" s="118"/>
      <c r="D44" s="118"/>
      <c r="E44" s="118"/>
      <c r="F44" s="125"/>
      <c r="G44" s="125"/>
      <c r="H44" s="118"/>
      <c r="I44" s="134"/>
      <c r="J44" s="134"/>
      <c r="K44" s="101"/>
      <c r="L44" s="101"/>
      <c r="M44" s="101"/>
      <c r="N44" s="101"/>
      <c r="T44" s="101"/>
      <c r="U44" s="101"/>
    </row>
    <row r="45" spans="1:21" ht="135" customHeight="1">
      <c r="A45" s="117"/>
      <c r="B45" s="118"/>
      <c r="C45" s="118"/>
      <c r="D45" s="118"/>
      <c r="E45" s="118"/>
      <c r="F45" s="125"/>
      <c r="G45" s="125"/>
      <c r="H45" s="118"/>
      <c r="I45" s="134"/>
      <c r="J45" s="134"/>
      <c r="K45" s="101"/>
      <c r="L45" s="101"/>
      <c r="M45" s="101"/>
      <c r="N45" s="101"/>
      <c r="T45" s="101"/>
      <c r="U45" s="101"/>
    </row>
    <row r="46" spans="1:21" ht="135" customHeight="1">
      <c r="A46" s="117"/>
      <c r="B46" s="118"/>
      <c r="C46" s="118"/>
      <c r="D46" s="118"/>
      <c r="E46" s="118"/>
      <c r="F46" s="125"/>
      <c r="G46" s="125"/>
      <c r="H46" s="118"/>
      <c r="I46" s="134"/>
      <c r="J46" s="134"/>
      <c r="K46" s="101"/>
      <c r="L46" s="101"/>
      <c r="M46" s="101"/>
      <c r="N46" s="101"/>
      <c r="T46" s="101"/>
      <c r="U46" s="101"/>
    </row>
    <row r="47" spans="1:21" ht="135" customHeight="1">
      <c r="A47" s="117"/>
      <c r="B47" s="118"/>
      <c r="C47" s="118"/>
      <c r="D47" s="118"/>
      <c r="E47" s="118"/>
      <c r="F47" s="125"/>
      <c r="G47" s="125"/>
      <c r="H47" s="118"/>
      <c r="I47" s="134"/>
      <c r="J47" s="134"/>
      <c r="K47" s="101"/>
      <c r="L47" s="101"/>
      <c r="M47" s="101"/>
      <c r="N47" s="101"/>
      <c r="T47" s="101"/>
      <c r="U47" s="101"/>
    </row>
    <row r="48" spans="1:21" ht="135" customHeight="1">
      <c r="A48" s="117"/>
      <c r="B48" s="118"/>
      <c r="C48" s="118"/>
      <c r="D48" s="118"/>
      <c r="E48" s="118"/>
      <c r="F48" s="125"/>
      <c r="G48" s="125"/>
      <c r="H48" s="118"/>
      <c r="I48" s="134"/>
      <c r="J48" s="134"/>
      <c r="K48" s="101"/>
      <c r="L48" s="101"/>
      <c r="M48" s="101"/>
      <c r="N48" s="101"/>
      <c r="T48" s="101"/>
      <c r="U48" s="101"/>
    </row>
    <row r="49" spans="1:21" ht="135" customHeight="1">
      <c r="A49" s="117"/>
      <c r="B49" s="118"/>
      <c r="C49" s="118"/>
      <c r="D49" s="118"/>
      <c r="E49" s="118"/>
      <c r="F49" s="125"/>
      <c r="G49" s="125"/>
      <c r="H49" s="118"/>
      <c r="I49" s="134"/>
      <c r="J49" s="134"/>
      <c r="K49" s="101"/>
      <c r="L49" s="101"/>
      <c r="M49" s="101"/>
      <c r="N49" s="101"/>
      <c r="T49" s="101"/>
      <c r="U49" s="101"/>
    </row>
    <row r="50" spans="1:21" ht="135" customHeight="1">
      <c r="A50" s="117"/>
      <c r="B50" s="118"/>
      <c r="C50" s="118"/>
      <c r="D50" s="118"/>
      <c r="E50" s="118"/>
      <c r="F50" s="125"/>
      <c r="G50" s="125"/>
      <c r="H50" s="118"/>
      <c r="I50" s="134"/>
      <c r="J50" s="134"/>
      <c r="K50" s="101"/>
      <c r="L50" s="101"/>
      <c r="M50" s="101"/>
      <c r="N50" s="101"/>
      <c r="T50" s="101"/>
      <c r="U50" s="101"/>
    </row>
    <row r="51" spans="1:21" ht="135" customHeight="1">
      <c r="A51" s="117"/>
      <c r="B51" s="118"/>
      <c r="C51" s="118"/>
      <c r="D51" s="118"/>
      <c r="E51" s="118"/>
      <c r="F51" s="125"/>
      <c r="G51" s="125"/>
      <c r="H51" s="118"/>
      <c r="I51" s="134"/>
      <c r="J51" s="134"/>
      <c r="K51" s="101"/>
      <c r="L51" s="101"/>
      <c r="M51" s="101"/>
      <c r="N51" s="101"/>
      <c r="T51" s="101"/>
      <c r="U51" s="101"/>
    </row>
    <row r="52" spans="1:21" ht="135" customHeight="1">
      <c r="A52" s="117"/>
      <c r="B52" s="118"/>
      <c r="C52" s="118"/>
      <c r="D52" s="118"/>
      <c r="E52" s="118"/>
      <c r="F52" s="125"/>
      <c r="G52" s="125"/>
      <c r="H52" s="118"/>
      <c r="I52" s="134"/>
      <c r="J52" s="134"/>
      <c r="K52" s="101"/>
      <c r="L52" s="101"/>
      <c r="M52" s="101"/>
      <c r="N52" s="101"/>
      <c r="T52" s="101"/>
      <c r="U52" s="101"/>
    </row>
    <row r="53" spans="1:21" ht="135" customHeight="1">
      <c r="A53" s="117"/>
      <c r="B53" s="118"/>
      <c r="C53" s="118"/>
      <c r="D53" s="118"/>
      <c r="E53" s="118"/>
      <c r="F53" s="125"/>
      <c r="G53" s="125"/>
      <c r="H53" s="118"/>
      <c r="I53" s="134"/>
      <c r="J53" s="134"/>
      <c r="K53" s="101"/>
      <c r="L53" s="101"/>
      <c r="M53" s="101"/>
      <c r="N53" s="101"/>
      <c r="T53" s="101"/>
      <c r="U53" s="101"/>
    </row>
    <row r="54" spans="1:21" ht="135" customHeight="1">
      <c r="A54" s="117"/>
      <c r="B54" s="118"/>
      <c r="C54" s="118"/>
      <c r="D54" s="118"/>
      <c r="E54" s="118"/>
      <c r="F54" s="125"/>
      <c r="G54" s="125"/>
      <c r="H54" s="118"/>
      <c r="I54" s="134"/>
      <c r="J54" s="134"/>
      <c r="K54" s="101"/>
      <c r="L54" s="101"/>
      <c r="M54" s="101"/>
      <c r="N54" s="101"/>
      <c r="T54" s="101"/>
      <c r="U54" s="101"/>
    </row>
    <row r="55" spans="1:21" ht="135" customHeight="1">
      <c r="A55" s="117"/>
      <c r="B55" s="118"/>
      <c r="C55" s="118"/>
      <c r="D55" s="118"/>
      <c r="E55" s="118"/>
      <c r="F55" s="125"/>
      <c r="G55" s="125"/>
      <c r="H55" s="118"/>
      <c r="I55" s="134"/>
      <c r="J55" s="134"/>
      <c r="K55" s="101"/>
      <c r="L55" s="101"/>
      <c r="M55" s="101"/>
      <c r="N55" s="101"/>
      <c r="T55" s="101"/>
      <c r="U55" s="101"/>
    </row>
    <row r="56" spans="1:21" ht="135" customHeight="1">
      <c r="A56" s="117"/>
      <c r="B56" s="118"/>
      <c r="C56" s="118"/>
      <c r="D56" s="118"/>
      <c r="E56" s="118"/>
      <c r="F56" s="125"/>
      <c r="G56" s="125"/>
      <c r="H56" s="118"/>
      <c r="I56" s="134"/>
      <c r="J56" s="134"/>
      <c r="K56" s="101"/>
      <c r="L56" s="101"/>
      <c r="M56" s="101"/>
      <c r="N56" s="101"/>
      <c r="T56" s="101"/>
      <c r="U56" s="101"/>
    </row>
    <row r="57" spans="1:21" ht="135" customHeight="1">
      <c r="A57" s="117"/>
      <c r="B57" s="118"/>
      <c r="C57" s="118"/>
      <c r="D57" s="118"/>
      <c r="E57" s="118"/>
      <c r="F57" s="125"/>
      <c r="G57" s="125"/>
      <c r="H57" s="118"/>
      <c r="I57" s="134"/>
      <c r="J57" s="134"/>
      <c r="K57" s="101"/>
      <c r="L57" s="101"/>
      <c r="M57" s="101"/>
      <c r="N57" s="101"/>
      <c r="T57" s="101"/>
      <c r="U57" s="101"/>
    </row>
    <row r="58" spans="1:21" ht="135" customHeight="1">
      <c r="A58" s="117"/>
      <c r="B58" s="118"/>
      <c r="C58" s="118"/>
      <c r="D58" s="118"/>
      <c r="E58" s="118"/>
      <c r="F58" s="125"/>
      <c r="G58" s="125"/>
      <c r="H58" s="118"/>
      <c r="I58" s="134"/>
      <c r="J58" s="134"/>
      <c r="K58" s="101"/>
      <c r="L58" s="101"/>
      <c r="M58" s="101"/>
      <c r="N58" s="101"/>
      <c r="T58" s="101"/>
      <c r="U58" s="101"/>
    </row>
    <row r="59" spans="1:21" ht="135" customHeight="1">
      <c r="A59" s="117"/>
      <c r="B59" s="118"/>
      <c r="C59" s="118"/>
      <c r="D59" s="118"/>
      <c r="E59" s="118"/>
      <c r="F59" s="125"/>
      <c r="G59" s="125"/>
      <c r="H59" s="118"/>
      <c r="I59" s="134"/>
      <c r="J59" s="134"/>
      <c r="K59" s="101"/>
      <c r="L59" s="101"/>
      <c r="M59" s="101"/>
      <c r="N59" s="101"/>
      <c r="T59" s="101"/>
      <c r="U59" s="101"/>
    </row>
    <row r="60" spans="1:21" ht="135" customHeight="1">
      <c r="A60" s="117"/>
      <c r="B60" s="118"/>
      <c r="C60" s="118"/>
      <c r="D60" s="118"/>
      <c r="E60" s="118"/>
      <c r="F60" s="125"/>
      <c r="G60" s="125"/>
      <c r="H60" s="118"/>
      <c r="I60" s="134"/>
      <c r="J60" s="134"/>
      <c r="K60" s="101"/>
      <c r="L60" s="101"/>
      <c r="M60" s="101"/>
      <c r="N60" s="101"/>
      <c r="T60" s="101"/>
      <c r="U60" s="101"/>
    </row>
    <row r="61" spans="1:21" ht="135" customHeight="1">
      <c r="A61" s="117"/>
      <c r="B61" s="118"/>
      <c r="C61" s="118"/>
      <c r="D61" s="118"/>
      <c r="E61" s="118"/>
      <c r="F61" s="125"/>
      <c r="G61" s="125"/>
      <c r="H61" s="118"/>
      <c r="I61" s="134"/>
      <c r="J61" s="134"/>
      <c r="K61" s="101"/>
      <c r="L61" s="101"/>
      <c r="M61" s="101"/>
      <c r="N61" s="101"/>
      <c r="T61" s="101"/>
      <c r="U61" s="101"/>
    </row>
    <row r="62" spans="1:21" ht="135" customHeight="1">
      <c r="A62" s="117"/>
      <c r="B62" s="118"/>
      <c r="C62" s="118"/>
      <c r="D62" s="118"/>
      <c r="E62" s="118"/>
      <c r="F62" s="125"/>
      <c r="G62" s="125"/>
      <c r="H62" s="118"/>
      <c r="I62" s="134"/>
      <c r="J62" s="134"/>
      <c r="K62" s="101"/>
      <c r="L62" s="101"/>
      <c r="M62" s="101"/>
      <c r="N62" s="101"/>
      <c r="T62" s="101"/>
      <c r="U62" s="101"/>
    </row>
    <row r="63" spans="1:21" ht="135" customHeight="1">
      <c r="A63" s="117"/>
      <c r="B63" s="118"/>
      <c r="C63" s="118"/>
      <c r="D63" s="118"/>
      <c r="E63" s="118"/>
      <c r="F63" s="125"/>
      <c r="G63" s="125"/>
      <c r="H63" s="118"/>
      <c r="I63" s="134"/>
      <c r="J63" s="134"/>
      <c r="K63" s="101"/>
      <c r="L63" s="101"/>
      <c r="M63" s="101"/>
      <c r="N63" s="101"/>
      <c r="T63" s="101"/>
      <c r="U63" s="101"/>
    </row>
    <row r="64" spans="1:21" ht="135" customHeight="1">
      <c r="A64" s="117"/>
      <c r="B64" s="118"/>
      <c r="C64" s="118"/>
      <c r="D64" s="118"/>
      <c r="E64" s="118"/>
      <c r="F64" s="125"/>
      <c r="G64" s="125"/>
      <c r="H64" s="118"/>
      <c r="I64" s="134"/>
      <c r="J64" s="134"/>
      <c r="K64" s="101"/>
      <c r="L64" s="101"/>
      <c r="M64" s="101"/>
      <c r="N64" s="101"/>
      <c r="T64" s="101"/>
      <c r="U64" s="101"/>
    </row>
    <row r="65" spans="1:21" ht="135" customHeight="1">
      <c r="A65" s="117"/>
      <c r="B65" s="118"/>
      <c r="C65" s="118"/>
      <c r="D65" s="118"/>
      <c r="E65" s="118"/>
      <c r="F65" s="125"/>
      <c r="G65" s="125"/>
      <c r="H65" s="118"/>
      <c r="I65" s="134"/>
      <c r="J65" s="134"/>
      <c r="K65" s="101"/>
      <c r="L65" s="101"/>
      <c r="M65" s="101"/>
      <c r="N65" s="101"/>
      <c r="T65" s="101"/>
      <c r="U65" s="101"/>
    </row>
    <row r="66" spans="1:21" ht="135" customHeight="1">
      <c r="A66" s="117"/>
      <c r="B66" s="118"/>
      <c r="C66" s="118"/>
      <c r="D66" s="118"/>
      <c r="E66" s="118"/>
      <c r="F66" s="125"/>
      <c r="G66" s="125"/>
      <c r="H66" s="118"/>
      <c r="I66" s="134"/>
      <c r="J66" s="134"/>
      <c r="K66" s="101"/>
      <c r="L66" s="101"/>
      <c r="M66" s="101"/>
      <c r="N66" s="101"/>
      <c r="T66" s="101"/>
      <c r="U66" s="101"/>
    </row>
    <row r="67" spans="1:21" ht="135" customHeight="1">
      <c r="A67" s="117"/>
      <c r="B67" s="118"/>
      <c r="C67" s="118"/>
      <c r="D67" s="118"/>
      <c r="E67" s="118"/>
      <c r="F67" s="125"/>
      <c r="G67" s="125"/>
      <c r="H67" s="118"/>
      <c r="I67" s="134"/>
      <c r="J67" s="134"/>
      <c r="K67" s="101"/>
      <c r="L67" s="101"/>
      <c r="M67" s="101"/>
      <c r="N67" s="101"/>
      <c r="T67" s="101"/>
      <c r="U67" s="101"/>
    </row>
    <row r="68" spans="1:21" ht="135" customHeight="1">
      <c r="A68" s="117"/>
      <c r="B68" s="118"/>
      <c r="C68" s="118"/>
      <c r="D68" s="118"/>
      <c r="E68" s="118"/>
      <c r="F68" s="125"/>
      <c r="G68" s="125"/>
      <c r="H68" s="118"/>
      <c r="I68" s="134"/>
      <c r="J68" s="134"/>
      <c r="K68" s="101"/>
      <c r="L68" s="101"/>
      <c r="M68" s="101"/>
      <c r="N68" s="101"/>
      <c r="T68" s="101"/>
      <c r="U68" s="101"/>
    </row>
    <row r="69" spans="1:21" ht="135" customHeight="1">
      <c r="A69" s="117"/>
      <c r="B69" s="118"/>
      <c r="C69" s="118"/>
      <c r="D69" s="118"/>
      <c r="E69" s="118"/>
      <c r="F69" s="125"/>
      <c r="G69" s="125"/>
      <c r="H69" s="118"/>
      <c r="I69" s="134"/>
      <c r="J69" s="134"/>
      <c r="K69" s="101"/>
      <c r="L69" s="101"/>
      <c r="M69" s="101"/>
      <c r="N69" s="101"/>
      <c r="T69" s="101"/>
      <c r="U69" s="101"/>
    </row>
    <row r="70" spans="1:21" ht="135" customHeight="1">
      <c r="A70" s="117"/>
      <c r="B70" s="118"/>
      <c r="C70" s="118"/>
      <c r="D70" s="118"/>
      <c r="E70" s="118"/>
      <c r="F70" s="125"/>
      <c r="G70" s="125"/>
      <c r="H70" s="118"/>
      <c r="I70" s="134"/>
      <c r="J70" s="134"/>
      <c r="K70" s="101"/>
      <c r="L70" s="101"/>
      <c r="M70" s="101"/>
      <c r="N70" s="101"/>
      <c r="T70" s="101"/>
      <c r="U70" s="101"/>
    </row>
    <row r="71" spans="1:21" ht="135" customHeight="1">
      <c r="A71" s="117"/>
      <c r="B71" s="118"/>
      <c r="C71" s="118"/>
      <c r="D71" s="118"/>
      <c r="E71" s="118"/>
      <c r="F71" s="125"/>
      <c r="G71" s="125"/>
      <c r="H71" s="118"/>
      <c r="I71" s="134"/>
      <c r="J71" s="134"/>
      <c r="K71" s="101"/>
      <c r="L71" s="101"/>
      <c r="M71" s="101"/>
      <c r="N71" s="101"/>
      <c r="T71" s="101"/>
      <c r="U71" s="101"/>
    </row>
    <row r="72" spans="1:21" ht="135" customHeight="1">
      <c r="A72" s="117"/>
      <c r="B72" s="118"/>
      <c r="C72" s="118"/>
      <c r="D72" s="118"/>
      <c r="E72" s="118"/>
      <c r="F72" s="125"/>
      <c r="G72" s="125"/>
      <c r="H72" s="118"/>
      <c r="I72" s="134"/>
      <c r="J72" s="134"/>
      <c r="K72" s="101"/>
      <c r="L72" s="101"/>
      <c r="M72" s="101"/>
      <c r="N72" s="101"/>
      <c r="T72" s="101"/>
      <c r="U72" s="101"/>
    </row>
    <row r="73" spans="1:21" ht="135" customHeight="1">
      <c r="A73" s="117"/>
      <c r="B73" s="118"/>
      <c r="C73" s="118"/>
      <c r="D73" s="118"/>
      <c r="E73" s="118"/>
      <c r="F73" s="125"/>
      <c r="G73" s="125"/>
      <c r="H73" s="118"/>
      <c r="I73" s="134"/>
      <c r="J73" s="134"/>
      <c r="K73" s="101"/>
      <c r="L73" s="101"/>
      <c r="M73" s="101"/>
      <c r="N73" s="101"/>
      <c r="T73" s="101"/>
      <c r="U73" s="101"/>
    </row>
    <row r="74" spans="1:21" ht="135" customHeight="1">
      <c r="A74" s="117"/>
      <c r="B74" s="118"/>
      <c r="C74" s="118"/>
      <c r="D74" s="118"/>
      <c r="E74" s="118"/>
      <c r="F74" s="125"/>
      <c r="G74" s="125"/>
      <c r="H74" s="118"/>
      <c r="I74" s="134"/>
      <c r="J74" s="134"/>
      <c r="K74" s="101"/>
      <c r="L74" s="101"/>
      <c r="M74" s="101"/>
      <c r="N74" s="101"/>
      <c r="T74" s="101"/>
      <c r="U74" s="101"/>
    </row>
    <row r="75" spans="1:21" ht="135" customHeight="1">
      <c r="A75" s="117"/>
      <c r="B75" s="118"/>
      <c r="C75" s="118"/>
      <c r="D75" s="118"/>
      <c r="E75" s="118"/>
      <c r="F75" s="125"/>
      <c r="G75" s="125"/>
      <c r="H75" s="118"/>
      <c r="I75" s="134"/>
      <c r="J75" s="134"/>
      <c r="K75" s="101"/>
      <c r="L75" s="101"/>
      <c r="M75" s="101"/>
      <c r="N75" s="101"/>
      <c r="T75" s="101"/>
      <c r="U75" s="101"/>
    </row>
    <row r="76" spans="1:21" ht="135" customHeight="1">
      <c r="A76" s="117"/>
      <c r="B76" s="118"/>
      <c r="C76" s="118"/>
      <c r="D76" s="118"/>
      <c r="E76" s="118"/>
      <c r="F76" s="125"/>
      <c r="G76" s="125"/>
      <c r="H76" s="118"/>
      <c r="I76" s="134"/>
      <c r="J76" s="134"/>
      <c r="K76" s="101"/>
      <c r="L76" s="101"/>
      <c r="M76" s="101"/>
      <c r="N76" s="101"/>
      <c r="T76" s="101"/>
      <c r="U76" s="101"/>
    </row>
    <row r="77" spans="1:21" ht="135" customHeight="1">
      <c r="A77" s="117"/>
      <c r="B77" s="118"/>
      <c r="C77" s="118"/>
      <c r="D77" s="118"/>
      <c r="E77" s="118"/>
      <c r="F77" s="125"/>
      <c r="G77" s="125"/>
      <c r="H77" s="118"/>
      <c r="I77" s="134"/>
      <c r="J77" s="134"/>
      <c r="K77" s="101"/>
      <c r="L77" s="101"/>
      <c r="M77" s="101"/>
      <c r="N77" s="101"/>
      <c r="T77" s="101"/>
      <c r="U77" s="101"/>
    </row>
    <row r="78" spans="1:21" ht="135" customHeight="1">
      <c r="A78" s="117"/>
      <c r="B78" s="118"/>
      <c r="C78" s="118"/>
      <c r="D78" s="118"/>
      <c r="E78" s="118"/>
      <c r="F78" s="125"/>
      <c r="G78" s="125"/>
      <c r="H78" s="118"/>
      <c r="I78" s="134"/>
      <c r="J78" s="134"/>
      <c r="K78" s="101"/>
      <c r="L78" s="101"/>
      <c r="M78" s="101"/>
      <c r="N78" s="101"/>
      <c r="T78" s="101"/>
      <c r="U78" s="101"/>
    </row>
    <row r="79" spans="1:21" ht="135" customHeight="1">
      <c r="A79" s="117"/>
      <c r="B79" s="118"/>
      <c r="C79" s="118"/>
      <c r="D79" s="118"/>
      <c r="E79" s="118"/>
      <c r="F79" s="125"/>
      <c r="G79" s="125"/>
      <c r="H79" s="118"/>
      <c r="I79" s="134"/>
      <c r="J79" s="134"/>
      <c r="K79" s="101"/>
      <c r="L79" s="101"/>
      <c r="M79" s="101"/>
      <c r="N79" s="101"/>
      <c r="T79" s="101"/>
      <c r="U79" s="101"/>
    </row>
    <row r="80" spans="1:21" ht="135" customHeight="1">
      <c r="A80" s="117"/>
      <c r="B80" s="118"/>
      <c r="C80" s="118"/>
      <c r="D80" s="118"/>
      <c r="E80" s="118"/>
      <c r="F80" s="125"/>
      <c r="G80" s="125"/>
      <c r="H80" s="118"/>
      <c r="I80" s="134"/>
      <c r="J80" s="134"/>
      <c r="K80" s="101"/>
      <c r="L80" s="101"/>
      <c r="M80" s="101"/>
      <c r="N80" s="101"/>
      <c r="T80" s="101"/>
      <c r="U80" s="101"/>
    </row>
    <row r="81" spans="1:21" ht="135" customHeight="1">
      <c r="A81" s="117"/>
      <c r="B81" s="118"/>
      <c r="C81" s="118"/>
      <c r="D81" s="118"/>
      <c r="E81" s="118"/>
      <c r="F81" s="125"/>
      <c r="G81" s="125"/>
      <c r="H81" s="118"/>
      <c r="I81" s="134"/>
      <c r="J81" s="134"/>
      <c r="K81" s="101"/>
      <c r="L81" s="101"/>
      <c r="M81" s="101"/>
      <c r="N81" s="101"/>
      <c r="T81" s="101"/>
      <c r="U81" s="101"/>
    </row>
    <row r="82" spans="1:21" ht="135" customHeight="1">
      <c r="A82" s="117"/>
      <c r="B82" s="118"/>
      <c r="C82" s="118"/>
      <c r="D82" s="118"/>
      <c r="E82" s="118"/>
      <c r="F82" s="125"/>
      <c r="G82" s="125"/>
      <c r="H82" s="118"/>
      <c r="I82" s="134"/>
      <c r="J82" s="134"/>
      <c r="K82" s="101"/>
      <c r="L82" s="101"/>
      <c r="M82" s="101"/>
      <c r="N82" s="101"/>
      <c r="T82" s="101"/>
      <c r="U82" s="101"/>
    </row>
    <row r="83" spans="1:21" ht="135" customHeight="1">
      <c r="A83" s="117"/>
      <c r="B83" s="118"/>
      <c r="C83" s="118"/>
      <c r="D83" s="118"/>
      <c r="E83" s="118"/>
      <c r="F83" s="125"/>
      <c r="G83" s="125"/>
      <c r="H83" s="118"/>
      <c r="I83" s="134"/>
      <c r="J83" s="134"/>
      <c r="K83" s="101"/>
      <c r="L83" s="101"/>
      <c r="M83" s="101"/>
      <c r="N83" s="101"/>
      <c r="T83" s="101"/>
      <c r="U83" s="101"/>
    </row>
    <row r="84" spans="1:21" ht="135" customHeight="1">
      <c r="A84" s="117"/>
      <c r="B84" s="118"/>
      <c r="C84" s="118"/>
      <c r="D84" s="118"/>
      <c r="E84" s="118"/>
      <c r="F84" s="125"/>
      <c r="G84" s="125"/>
      <c r="H84" s="118"/>
      <c r="I84" s="134"/>
      <c r="J84" s="134"/>
      <c r="K84" s="101"/>
      <c r="L84" s="101"/>
      <c r="M84" s="101"/>
      <c r="N84" s="101"/>
      <c r="T84" s="101"/>
      <c r="U84" s="101"/>
    </row>
    <row r="85" spans="1:21" ht="135" customHeight="1">
      <c r="A85" s="117"/>
      <c r="B85" s="118"/>
      <c r="C85" s="118"/>
      <c r="D85" s="118"/>
      <c r="E85" s="118"/>
      <c r="F85" s="125"/>
      <c r="G85" s="125"/>
      <c r="H85" s="118"/>
      <c r="I85" s="134"/>
      <c r="J85" s="134"/>
      <c r="K85" s="101"/>
      <c r="L85" s="101"/>
      <c r="M85" s="101"/>
      <c r="N85" s="101"/>
      <c r="T85" s="101"/>
      <c r="U85" s="101"/>
    </row>
    <row r="86" spans="1:21" ht="135" customHeight="1">
      <c r="A86" s="117"/>
      <c r="B86" s="118"/>
      <c r="C86" s="118"/>
      <c r="D86" s="118"/>
      <c r="E86" s="118"/>
      <c r="F86" s="125"/>
      <c r="G86" s="125"/>
      <c r="H86" s="118"/>
      <c r="I86" s="134"/>
      <c r="J86" s="134"/>
      <c r="K86" s="101"/>
      <c r="L86" s="101"/>
      <c r="M86" s="101"/>
      <c r="N86" s="101"/>
      <c r="T86" s="101"/>
      <c r="U86" s="101"/>
    </row>
    <row r="87" spans="1:21" ht="135" customHeight="1">
      <c r="A87" s="117"/>
      <c r="B87" s="118"/>
      <c r="C87" s="118"/>
      <c r="D87" s="118"/>
      <c r="E87" s="118"/>
      <c r="F87" s="125"/>
      <c r="G87" s="125"/>
      <c r="H87" s="118"/>
      <c r="I87" s="134"/>
      <c r="J87" s="134"/>
      <c r="K87" s="101"/>
      <c r="L87" s="101"/>
      <c r="M87" s="101"/>
      <c r="N87" s="101"/>
      <c r="T87" s="101"/>
      <c r="U87" s="101"/>
    </row>
    <row r="88" spans="1:21" ht="135" customHeight="1">
      <c r="A88" s="117"/>
      <c r="B88" s="118"/>
      <c r="C88" s="118"/>
      <c r="D88" s="118"/>
      <c r="E88" s="118"/>
      <c r="F88" s="125"/>
      <c r="G88" s="125"/>
      <c r="H88" s="118"/>
      <c r="I88" s="134"/>
      <c r="J88" s="134"/>
      <c r="K88" s="101"/>
      <c r="L88" s="101"/>
      <c r="M88" s="101"/>
      <c r="N88" s="101"/>
      <c r="T88" s="101"/>
      <c r="U88" s="101"/>
    </row>
    <row r="89" spans="1:21" ht="135" customHeight="1">
      <c r="A89" s="117"/>
      <c r="B89" s="118"/>
      <c r="C89" s="118"/>
      <c r="D89" s="118"/>
      <c r="E89" s="118"/>
      <c r="F89" s="125"/>
      <c r="G89" s="125"/>
      <c r="H89" s="118"/>
      <c r="I89" s="134"/>
      <c r="J89" s="134"/>
      <c r="K89" s="101"/>
      <c r="L89" s="101"/>
      <c r="M89" s="101"/>
      <c r="N89" s="101"/>
      <c r="T89" s="101"/>
      <c r="U89" s="101"/>
    </row>
    <row r="90" spans="1:21" ht="135" customHeight="1">
      <c r="A90" s="117"/>
      <c r="B90" s="118"/>
      <c r="C90" s="118"/>
      <c r="D90" s="118"/>
      <c r="E90" s="118"/>
      <c r="F90" s="125"/>
      <c r="G90" s="125"/>
      <c r="H90" s="118"/>
      <c r="I90" s="134"/>
      <c r="J90" s="134"/>
      <c r="K90" s="101"/>
      <c r="L90" s="101"/>
      <c r="M90" s="101"/>
      <c r="N90" s="101"/>
      <c r="T90" s="101"/>
      <c r="U90" s="101"/>
    </row>
    <row r="91" spans="1:21" ht="135" customHeight="1">
      <c r="A91" s="117"/>
      <c r="B91" s="118"/>
      <c r="C91" s="118"/>
      <c r="D91" s="118"/>
      <c r="E91" s="118"/>
      <c r="F91" s="125"/>
      <c r="G91" s="125"/>
      <c r="H91" s="118"/>
      <c r="I91" s="134"/>
      <c r="J91" s="134"/>
      <c r="K91" s="101"/>
      <c r="L91" s="101"/>
      <c r="M91" s="101"/>
      <c r="N91" s="101"/>
      <c r="T91" s="101"/>
      <c r="U91" s="101"/>
    </row>
    <row r="92" spans="1:21" ht="135" customHeight="1">
      <c r="A92" s="117"/>
      <c r="B92" s="118"/>
      <c r="C92" s="118"/>
      <c r="D92" s="118"/>
      <c r="E92" s="118"/>
      <c r="F92" s="125"/>
      <c r="G92" s="125"/>
      <c r="H92" s="118"/>
      <c r="I92" s="134"/>
      <c r="J92" s="134"/>
      <c r="K92" s="101"/>
      <c r="L92" s="101"/>
      <c r="M92" s="101"/>
      <c r="N92" s="101"/>
      <c r="T92" s="101"/>
      <c r="U92" s="101"/>
    </row>
    <row r="93" spans="1:21" ht="135" customHeight="1">
      <c r="A93" s="117"/>
      <c r="B93" s="118"/>
      <c r="C93" s="118"/>
      <c r="D93" s="118"/>
      <c r="E93" s="118"/>
      <c r="F93" s="125"/>
      <c r="G93" s="125"/>
      <c r="H93" s="118"/>
      <c r="I93" s="134"/>
      <c r="J93" s="134"/>
      <c r="K93" s="101"/>
      <c r="L93" s="101"/>
      <c r="M93" s="101"/>
      <c r="N93" s="101"/>
      <c r="T93" s="101"/>
      <c r="U93" s="101"/>
    </row>
    <row r="94" spans="1:21" ht="135" customHeight="1">
      <c r="A94" s="117"/>
      <c r="B94" s="118"/>
      <c r="C94" s="118"/>
      <c r="D94" s="118"/>
      <c r="E94" s="118"/>
      <c r="F94" s="125"/>
      <c r="G94" s="125"/>
      <c r="H94" s="118"/>
      <c r="I94" s="134"/>
      <c r="J94" s="134"/>
      <c r="K94" s="101"/>
      <c r="L94" s="101"/>
      <c r="M94" s="101"/>
      <c r="N94" s="101"/>
      <c r="T94" s="101"/>
      <c r="U94" s="101"/>
    </row>
    <row r="95" spans="1:21" ht="135" customHeight="1">
      <c r="A95" s="117"/>
      <c r="B95" s="118"/>
      <c r="C95" s="118"/>
      <c r="D95" s="118"/>
      <c r="E95" s="118"/>
      <c r="F95" s="125"/>
      <c r="G95" s="125"/>
      <c r="H95" s="118"/>
      <c r="I95" s="134"/>
      <c r="J95" s="134"/>
      <c r="K95" s="101"/>
      <c r="L95" s="101"/>
      <c r="M95" s="101"/>
      <c r="N95" s="101"/>
      <c r="T95" s="101"/>
      <c r="U95" s="101"/>
    </row>
    <row r="96" spans="1:21" ht="135" customHeight="1">
      <c r="A96" s="117"/>
      <c r="B96" s="118"/>
      <c r="C96" s="118"/>
      <c r="D96" s="118"/>
      <c r="E96" s="118"/>
      <c r="F96" s="125"/>
      <c r="G96" s="125"/>
      <c r="H96" s="118"/>
      <c r="I96" s="134"/>
      <c r="J96" s="134"/>
      <c r="K96" s="101"/>
      <c r="L96" s="101"/>
      <c r="M96" s="101"/>
      <c r="N96" s="101"/>
      <c r="T96" s="101"/>
      <c r="U96" s="101"/>
    </row>
    <row r="97" spans="1:21" ht="135" customHeight="1">
      <c r="A97" s="117"/>
      <c r="B97" s="118"/>
      <c r="C97" s="118"/>
      <c r="D97" s="118"/>
      <c r="E97" s="118"/>
      <c r="F97" s="125"/>
      <c r="G97" s="125"/>
      <c r="H97" s="118"/>
      <c r="I97" s="134"/>
      <c r="J97" s="134"/>
      <c r="K97" s="101"/>
      <c r="L97" s="101"/>
      <c r="M97" s="101"/>
      <c r="N97" s="101"/>
      <c r="T97" s="101"/>
      <c r="U97" s="101"/>
    </row>
    <row r="98" spans="1:21" ht="135" customHeight="1">
      <c r="A98" s="117"/>
      <c r="B98" s="118"/>
      <c r="C98" s="118"/>
      <c r="D98" s="118"/>
      <c r="E98" s="118"/>
      <c r="F98" s="125"/>
      <c r="G98" s="125"/>
      <c r="H98" s="118"/>
      <c r="I98" s="134"/>
      <c r="J98" s="134"/>
      <c r="K98" s="101"/>
      <c r="L98" s="101"/>
      <c r="M98" s="101"/>
      <c r="N98" s="101"/>
      <c r="T98" s="101"/>
      <c r="U98" s="101"/>
    </row>
    <row r="99" spans="1:21" ht="135" customHeight="1">
      <c r="A99" s="117"/>
      <c r="B99" s="118"/>
      <c r="C99" s="118"/>
      <c r="D99" s="118"/>
      <c r="E99" s="118"/>
      <c r="F99" s="125"/>
      <c r="G99" s="125"/>
      <c r="H99" s="118"/>
      <c r="I99" s="134"/>
      <c r="J99" s="134"/>
      <c r="K99" s="101"/>
      <c r="L99" s="101"/>
      <c r="M99" s="101"/>
      <c r="N99" s="101"/>
      <c r="T99" s="101"/>
      <c r="U99" s="101"/>
    </row>
    <row r="100" spans="1:21" ht="135" customHeight="1">
      <c r="A100" s="117"/>
      <c r="B100" s="118"/>
      <c r="C100" s="118"/>
      <c r="D100" s="118"/>
      <c r="E100" s="118"/>
      <c r="F100" s="125"/>
      <c r="G100" s="125"/>
      <c r="H100" s="118"/>
      <c r="I100" s="134"/>
      <c r="J100" s="134"/>
      <c r="K100" s="101"/>
      <c r="L100" s="101"/>
      <c r="M100" s="101"/>
      <c r="N100" s="101"/>
      <c r="T100" s="101"/>
      <c r="U100" s="101"/>
    </row>
    <row r="101" spans="1:21" ht="135" customHeight="1">
      <c r="A101" s="117"/>
      <c r="B101" s="118"/>
      <c r="C101" s="118"/>
      <c r="D101" s="118"/>
      <c r="E101" s="118"/>
      <c r="F101" s="125"/>
      <c r="G101" s="125"/>
      <c r="H101" s="118"/>
      <c r="I101" s="134"/>
      <c r="J101" s="134"/>
      <c r="K101" s="101"/>
      <c r="L101" s="101"/>
      <c r="M101" s="101"/>
      <c r="N101" s="101"/>
      <c r="T101" s="101"/>
      <c r="U101" s="101"/>
    </row>
    <row r="102" spans="1:21" ht="135" customHeight="1">
      <c r="A102" s="117"/>
      <c r="B102" s="118"/>
      <c r="C102" s="118"/>
      <c r="D102" s="118"/>
      <c r="E102" s="118"/>
      <c r="F102" s="125"/>
      <c r="G102" s="125"/>
      <c r="H102" s="118"/>
      <c r="I102" s="134"/>
      <c r="J102" s="134"/>
      <c r="K102" s="101"/>
      <c r="L102" s="101"/>
      <c r="M102" s="101"/>
      <c r="N102" s="101"/>
      <c r="T102" s="101"/>
      <c r="U102" s="101"/>
    </row>
    <row r="103" spans="1:21" ht="135" customHeight="1">
      <c r="A103" s="117"/>
      <c r="B103" s="118"/>
      <c r="C103" s="118"/>
      <c r="D103" s="118"/>
      <c r="E103" s="118"/>
      <c r="F103" s="125"/>
      <c r="G103" s="125"/>
      <c r="H103" s="118"/>
      <c r="I103" s="134"/>
      <c r="J103" s="134"/>
      <c r="K103" s="101"/>
      <c r="L103" s="101"/>
      <c r="M103" s="101"/>
      <c r="N103" s="101"/>
      <c r="T103" s="101"/>
      <c r="U103" s="101"/>
    </row>
    <row r="104" spans="1:21" ht="135" customHeight="1">
      <c r="A104" s="117"/>
      <c r="B104" s="118"/>
      <c r="C104" s="118"/>
      <c r="D104" s="118"/>
      <c r="E104" s="118"/>
      <c r="F104" s="125"/>
      <c r="G104" s="125"/>
      <c r="H104" s="118"/>
      <c r="I104" s="134"/>
      <c r="J104" s="134"/>
      <c r="K104" s="101"/>
      <c r="L104" s="101"/>
      <c r="M104" s="101"/>
      <c r="N104" s="101"/>
      <c r="T104" s="101"/>
      <c r="U104" s="101"/>
    </row>
    <row r="105" spans="1:21" ht="135" customHeight="1">
      <c r="A105" s="117"/>
      <c r="B105" s="118"/>
      <c r="C105" s="118"/>
      <c r="D105" s="118"/>
      <c r="E105" s="118"/>
      <c r="F105" s="125"/>
      <c r="G105" s="125"/>
      <c r="H105" s="118"/>
      <c r="I105" s="134"/>
      <c r="J105" s="134"/>
      <c r="K105" s="101"/>
      <c r="L105" s="101"/>
      <c r="M105" s="101"/>
      <c r="N105" s="101"/>
      <c r="T105" s="101"/>
      <c r="U105" s="101"/>
    </row>
    <row r="106" spans="1:21" ht="135" customHeight="1">
      <c r="A106" s="117"/>
      <c r="B106" s="118"/>
      <c r="C106" s="118"/>
      <c r="D106" s="118"/>
      <c r="E106" s="118"/>
      <c r="F106" s="125"/>
      <c r="G106" s="125"/>
      <c r="H106" s="118"/>
      <c r="I106" s="134"/>
      <c r="J106" s="134"/>
      <c r="K106" s="101"/>
      <c r="L106" s="101"/>
      <c r="M106" s="101"/>
      <c r="N106" s="101"/>
      <c r="T106" s="101"/>
      <c r="U106" s="101"/>
    </row>
    <row r="107" spans="1:21" ht="135" customHeight="1">
      <c r="A107" s="117"/>
      <c r="B107" s="118"/>
      <c r="C107" s="118"/>
      <c r="D107" s="118"/>
      <c r="E107" s="118"/>
      <c r="F107" s="125"/>
      <c r="G107" s="125"/>
      <c r="H107" s="118"/>
      <c r="I107" s="134"/>
      <c r="J107" s="134"/>
      <c r="K107" s="101"/>
      <c r="L107" s="101"/>
      <c r="M107" s="101"/>
      <c r="N107" s="101"/>
      <c r="T107" s="101"/>
      <c r="U107" s="101"/>
    </row>
    <row r="108" spans="1:21" ht="135" customHeight="1">
      <c r="A108" s="117"/>
      <c r="B108" s="118"/>
      <c r="C108" s="118"/>
      <c r="D108" s="118"/>
      <c r="E108" s="118"/>
      <c r="F108" s="125"/>
      <c r="G108" s="125"/>
      <c r="H108" s="118"/>
      <c r="I108" s="134"/>
      <c r="J108" s="134"/>
      <c r="K108" s="101"/>
      <c r="L108" s="101"/>
      <c r="M108" s="101"/>
      <c r="N108" s="101"/>
      <c r="T108" s="101"/>
      <c r="U108" s="101"/>
    </row>
    <row r="109" spans="1:21" ht="135" customHeight="1">
      <c r="A109" s="117"/>
      <c r="B109" s="118"/>
      <c r="C109" s="118"/>
      <c r="D109" s="118"/>
      <c r="E109" s="118"/>
      <c r="F109" s="125"/>
      <c r="G109" s="125"/>
      <c r="H109" s="118"/>
      <c r="I109" s="134"/>
      <c r="J109" s="134"/>
      <c r="K109" s="101"/>
      <c r="L109" s="101"/>
      <c r="M109" s="101"/>
      <c r="N109" s="101"/>
      <c r="T109" s="101"/>
      <c r="U109" s="101"/>
    </row>
    <row r="110" spans="1:21" ht="135" customHeight="1">
      <c r="A110" s="117"/>
      <c r="B110" s="118"/>
      <c r="C110" s="118"/>
      <c r="D110" s="118"/>
      <c r="E110" s="118"/>
      <c r="F110" s="125"/>
      <c r="G110" s="125"/>
      <c r="H110" s="118"/>
      <c r="I110" s="134"/>
      <c r="J110" s="134"/>
      <c r="K110" s="101"/>
      <c r="L110" s="101"/>
      <c r="M110" s="101"/>
      <c r="N110" s="101"/>
      <c r="T110" s="101"/>
      <c r="U110" s="101"/>
    </row>
    <row r="111" spans="1:21" ht="135" customHeight="1">
      <c r="A111" s="117"/>
      <c r="B111" s="118"/>
      <c r="C111" s="118"/>
      <c r="D111" s="118"/>
      <c r="E111" s="118"/>
      <c r="F111" s="125"/>
      <c r="G111" s="125"/>
      <c r="H111" s="118"/>
      <c r="I111" s="134"/>
      <c r="J111" s="134"/>
      <c r="K111" s="101"/>
      <c r="L111" s="101"/>
      <c r="M111" s="101"/>
      <c r="N111" s="101"/>
      <c r="T111" s="101"/>
      <c r="U111" s="101"/>
    </row>
    <row r="112" spans="1:21" ht="135" customHeight="1">
      <c r="A112" s="117"/>
      <c r="B112" s="118"/>
      <c r="C112" s="118"/>
      <c r="D112" s="118"/>
      <c r="E112" s="118"/>
      <c r="F112" s="125"/>
      <c r="G112" s="125"/>
      <c r="H112" s="118"/>
      <c r="I112" s="134"/>
      <c r="J112" s="134"/>
      <c r="K112" s="101"/>
      <c r="L112" s="101"/>
      <c r="M112" s="101"/>
      <c r="N112" s="101"/>
      <c r="T112" s="101"/>
      <c r="U112" s="101"/>
    </row>
    <row r="113" spans="1:21" ht="135" customHeight="1">
      <c r="A113" s="117"/>
      <c r="B113" s="118"/>
      <c r="C113" s="118"/>
      <c r="D113" s="118"/>
      <c r="E113" s="118"/>
      <c r="F113" s="125"/>
      <c r="G113" s="125"/>
      <c r="H113" s="118"/>
      <c r="I113" s="134"/>
      <c r="J113" s="134"/>
      <c r="K113" s="101"/>
      <c r="L113" s="101"/>
      <c r="M113" s="101"/>
      <c r="N113" s="101"/>
      <c r="T113" s="101"/>
      <c r="U113" s="101"/>
    </row>
    <row r="114" spans="1:21" ht="135" customHeight="1">
      <c r="A114" s="117"/>
      <c r="B114" s="118"/>
      <c r="C114" s="118"/>
      <c r="D114" s="118"/>
      <c r="E114" s="118"/>
      <c r="F114" s="125"/>
      <c r="G114" s="125"/>
      <c r="H114" s="118"/>
      <c r="I114" s="134"/>
      <c r="J114" s="134"/>
      <c r="K114" s="101"/>
      <c r="L114" s="101"/>
      <c r="M114" s="101"/>
      <c r="N114" s="101"/>
      <c r="T114" s="101"/>
      <c r="U114" s="101"/>
    </row>
    <row r="115" spans="1:21" ht="135" customHeight="1">
      <c r="A115" s="117"/>
      <c r="B115" s="118"/>
      <c r="C115" s="118"/>
      <c r="D115" s="118"/>
      <c r="E115" s="118"/>
      <c r="F115" s="125"/>
      <c r="G115" s="125"/>
      <c r="H115" s="118"/>
      <c r="I115" s="134"/>
      <c r="J115" s="134"/>
      <c r="K115" s="101"/>
      <c r="L115" s="101"/>
      <c r="M115" s="101"/>
      <c r="N115" s="101"/>
      <c r="T115" s="101"/>
      <c r="U115" s="101"/>
    </row>
    <row r="116" spans="1:21" ht="135" customHeight="1">
      <c r="A116" s="117"/>
      <c r="B116" s="118"/>
      <c r="C116" s="118"/>
      <c r="D116" s="118"/>
      <c r="E116" s="118"/>
      <c r="F116" s="125"/>
      <c r="G116" s="125"/>
      <c r="H116" s="118"/>
      <c r="I116" s="134"/>
      <c r="J116" s="134"/>
      <c r="K116" s="101"/>
      <c r="L116" s="101"/>
      <c r="M116" s="101"/>
      <c r="N116" s="101"/>
      <c r="T116" s="101"/>
      <c r="U116" s="101"/>
    </row>
    <row r="117" spans="1:21" ht="135" customHeight="1">
      <c r="A117" s="117"/>
      <c r="B117" s="118"/>
      <c r="C117" s="118"/>
      <c r="D117" s="118"/>
      <c r="E117" s="118"/>
      <c r="F117" s="125"/>
      <c r="G117" s="125"/>
      <c r="H117" s="118"/>
      <c r="I117" s="134"/>
      <c r="J117" s="134"/>
      <c r="K117" s="101"/>
      <c r="L117" s="101"/>
      <c r="M117" s="101"/>
      <c r="N117" s="101"/>
      <c r="T117" s="101"/>
      <c r="U117" s="101"/>
    </row>
    <row r="118" spans="1:21" ht="135" customHeight="1">
      <c r="A118" s="117"/>
      <c r="B118" s="118"/>
      <c r="C118" s="118"/>
      <c r="D118" s="118"/>
      <c r="E118" s="118"/>
      <c r="F118" s="125"/>
      <c r="G118" s="125"/>
      <c r="H118" s="118"/>
      <c r="I118" s="134"/>
      <c r="J118" s="134"/>
      <c r="K118" s="101"/>
      <c r="L118" s="101"/>
      <c r="M118" s="101"/>
      <c r="N118" s="101"/>
      <c r="T118" s="101"/>
      <c r="U118" s="101"/>
    </row>
    <row r="119" spans="1:21" ht="135" customHeight="1">
      <c r="A119" s="117"/>
      <c r="B119" s="118"/>
      <c r="C119" s="118"/>
      <c r="D119" s="118"/>
      <c r="E119" s="118"/>
      <c r="F119" s="125"/>
      <c r="G119" s="125"/>
      <c r="H119" s="118"/>
      <c r="I119" s="134"/>
      <c r="J119" s="134"/>
      <c r="K119" s="101"/>
      <c r="L119" s="101"/>
      <c r="M119" s="101"/>
      <c r="N119" s="101"/>
      <c r="T119" s="101"/>
      <c r="U119" s="101"/>
    </row>
    <row r="120" spans="1:21" ht="135" customHeight="1">
      <c r="A120" s="117"/>
      <c r="B120" s="118"/>
      <c r="C120" s="118"/>
      <c r="D120" s="118"/>
      <c r="E120" s="118"/>
      <c r="F120" s="125"/>
      <c r="G120" s="125"/>
      <c r="H120" s="118"/>
      <c r="I120" s="134"/>
      <c r="J120" s="134"/>
      <c r="K120" s="101"/>
      <c r="L120" s="101"/>
      <c r="M120" s="101"/>
      <c r="N120" s="101"/>
      <c r="T120" s="101"/>
      <c r="U120" s="101"/>
    </row>
    <row r="121" spans="1:21" ht="135" customHeight="1">
      <c r="A121" s="117"/>
      <c r="B121" s="118"/>
      <c r="C121" s="118"/>
      <c r="D121" s="118"/>
      <c r="E121" s="118"/>
      <c r="F121" s="125"/>
      <c r="G121" s="125"/>
      <c r="H121" s="118"/>
      <c r="I121" s="134"/>
      <c r="J121" s="134"/>
      <c r="K121" s="101"/>
      <c r="L121" s="101"/>
      <c r="M121" s="101"/>
      <c r="N121" s="101"/>
      <c r="T121" s="101"/>
      <c r="U121" s="101"/>
    </row>
    <row r="122" spans="1:21" ht="135" customHeight="1">
      <c r="A122" s="117"/>
      <c r="B122" s="118"/>
      <c r="C122" s="118"/>
      <c r="D122" s="118"/>
      <c r="E122" s="118"/>
      <c r="F122" s="125"/>
      <c r="G122" s="125"/>
      <c r="H122" s="118"/>
      <c r="I122" s="134"/>
      <c r="J122" s="134"/>
      <c r="K122" s="101"/>
      <c r="L122" s="101"/>
      <c r="M122" s="101"/>
      <c r="N122" s="101"/>
      <c r="T122" s="101"/>
      <c r="U122" s="101"/>
    </row>
    <row r="123" spans="1:21" ht="135" customHeight="1">
      <c r="A123" s="117"/>
      <c r="B123" s="118"/>
      <c r="C123" s="118"/>
      <c r="D123" s="118"/>
      <c r="E123" s="118"/>
      <c r="F123" s="125"/>
      <c r="G123" s="125"/>
      <c r="H123" s="118"/>
      <c r="I123" s="134"/>
      <c r="J123" s="134"/>
      <c r="K123" s="101"/>
      <c r="L123" s="101"/>
      <c r="M123" s="101"/>
      <c r="N123" s="101"/>
      <c r="T123" s="101"/>
      <c r="U123" s="101"/>
    </row>
    <row r="124" spans="1:21" ht="135" customHeight="1">
      <c r="A124" s="117"/>
      <c r="B124" s="118"/>
      <c r="C124" s="118"/>
      <c r="D124" s="118"/>
      <c r="E124" s="118"/>
      <c r="F124" s="125"/>
      <c r="G124" s="125"/>
      <c r="H124" s="118"/>
      <c r="I124" s="134"/>
      <c r="J124" s="134"/>
      <c r="K124" s="101"/>
      <c r="L124" s="101"/>
      <c r="M124" s="101"/>
      <c r="N124" s="101"/>
      <c r="T124" s="101"/>
      <c r="U124" s="101"/>
    </row>
    <row r="125" spans="1:21" ht="135" customHeight="1">
      <c r="A125" s="117"/>
      <c r="B125" s="118"/>
      <c r="C125" s="118"/>
      <c r="D125" s="118"/>
      <c r="E125" s="118"/>
      <c r="F125" s="125"/>
      <c r="G125" s="125"/>
      <c r="H125" s="118"/>
      <c r="I125" s="134"/>
      <c r="J125" s="134"/>
      <c r="K125" s="101"/>
      <c r="L125" s="101"/>
      <c r="M125" s="101"/>
      <c r="N125" s="101"/>
      <c r="T125" s="101"/>
      <c r="U125" s="101"/>
    </row>
    <row r="126" spans="1:21" ht="135" customHeight="1">
      <c r="A126" s="117"/>
      <c r="B126" s="118"/>
      <c r="C126" s="118"/>
      <c r="D126" s="118"/>
      <c r="E126" s="118"/>
      <c r="F126" s="125"/>
      <c r="G126" s="125"/>
      <c r="H126" s="118"/>
      <c r="I126" s="134"/>
      <c r="J126" s="134"/>
      <c r="K126" s="101"/>
      <c r="L126" s="101"/>
      <c r="M126" s="101"/>
      <c r="N126" s="101"/>
      <c r="T126" s="101"/>
      <c r="U126" s="101"/>
    </row>
    <row r="127" spans="1:21" ht="135" customHeight="1">
      <c r="A127" s="117"/>
      <c r="B127" s="118"/>
      <c r="C127" s="118"/>
      <c r="D127" s="118"/>
      <c r="E127" s="118"/>
      <c r="F127" s="125"/>
      <c r="G127" s="125"/>
      <c r="H127" s="118"/>
      <c r="I127" s="134"/>
      <c r="J127" s="134"/>
      <c r="K127" s="101"/>
      <c r="L127" s="101"/>
      <c r="M127" s="101"/>
      <c r="N127" s="101"/>
      <c r="T127" s="101"/>
      <c r="U127" s="101"/>
    </row>
    <row r="128" spans="1:21" ht="135" customHeight="1">
      <c r="A128" s="117"/>
      <c r="B128" s="118"/>
      <c r="C128" s="118"/>
      <c r="D128" s="118"/>
      <c r="E128" s="118"/>
      <c r="F128" s="125"/>
      <c r="G128" s="125"/>
      <c r="H128" s="118"/>
      <c r="I128" s="134"/>
      <c r="J128" s="134"/>
      <c r="K128" s="101"/>
      <c r="L128" s="101"/>
      <c r="M128" s="101"/>
      <c r="N128" s="101"/>
      <c r="T128" s="101"/>
      <c r="U128" s="101"/>
    </row>
    <row r="129" spans="1:21" ht="135" customHeight="1">
      <c r="A129" s="117"/>
      <c r="B129" s="118"/>
      <c r="C129" s="118"/>
      <c r="D129" s="118"/>
      <c r="E129" s="118"/>
      <c r="F129" s="125"/>
      <c r="G129" s="125"/>
      <c r="H129" s="118"/>
      <c r="I129" s="134"/>
      <c r="J129" s="134"/>
      <c r="K129" s="101"/>
      <c r="L129" s="101"/>
      <c r="M129" s="101"/>
      <c r="N129" s="101"/>
      <c r="T129" s="101"/>
      <c r="U129" s="101"/>
    </row>
    <row r="130" spans="1:21" ht="135" customHeight="1">
      <c r="A130" s="117"/>
      <c r="B130" s="118"/>
      <c r="C130" s="118"/>
      <c r="D130" s="118"/>
      <c r="E130" s="118"/>
      <c r="F130" s="125"/>
      <c r="G130" s="125"/>
      <c r="H130" s="118"/>
      <c r="I130" s="134"/>
      <c r="J130" s="134"/>
      <c r="K130" s="101"/>
      <c r="L130" s="101"/>
      <c r="M130" s="101"/>
      <c r="N130" s="101"/>
      <c r="T130" s="101"/>
      <c r="U130" s="101"/>
    </row>
    <row r="131" spans="1:21" ht="135" customHeight="1">
      <c r="A131" s="117"/>
      <c r="B131" s="118"/>
      <c r="C131" s="118"/>
      <c r="D131" s="118"/>
      <c r="E131" s="118"/>
      <c r="F131" s="125"/>
      <c r="G131" s="125"/>
      <c r="H131" s="118"/>
      <c r="I131" s="134"/>
      <c r="J131" s="134"/>
      <c r="K131" s="101"/>
      <c r="L131" s="101"/>
      <c r="M131" s="101"/>
      <c r="N131" s="101"/>
      <c r="T131" s="101"/>
      <c r="U131" s="101"/>
    </row>
    <row r="132" spans="1:21" ht="135" customHeight="1">
      <c r="A132" s="117"/>
      <c r="B132" s="118"/>
      <c r="C132" s="118"/>
      <c r="D132" s="118"/>
      <c r="E132" s="118"/>
      <c r="F132" s="125"/>
      <c r="G132" s="125"/>
      <c r="H132" s="118"/>
      <c r="I132" s="134"/>
      <c r="J132" s="134"/>
      <c r="K132" s="101"/>
      <c r="L132" s="101"/>
      <c r="M132" s="101"/>
      <c r="N132" s="101"/>
      <c r="T132" s="101"/>
      <c r="U132" s="101"/>
    </row>
    <row r="133" spans="1:21" ht="135" customHeight="1">
      <c r="A133" s="117"/>
      <c r="B133" s="118"/>
      <c r="C133" s="118"/>
      <c r="D133" s="118"/>
      <c r="E133" s="118"/>
      <c r="F133" s="125"/>
      <c r="G133" s="125"/>
      <c r="H133" s="118"/>
      <c r="I133" s="134"/>
      <c r="J133" s="134"/>
      <c r="K133" s="101"/>
      <c r="L133" s="101"/>
      <c r="M133" s="101"/>
      <c r="N133" s="101"/>
      <c r="T133" s="101"/>
      <c r="U133" s="101"/>
    </row>
    <row r="134" spans="1:21" ht="135" customHeight="1">
      <c r="A134" s="117"/>
      <c r="B134" s="118"/>
      <c r="C134" s="118"/>
      <c r="D134" s="118"/>
      <c r="E134" s="118"/>
      <c r="F134" s="125"/>
      <c r="G134" s="125"/>
      <c r="H134" s="118"/>
      <c r="I134" s="134"/>
      <c r="J134" s="134"/>
      <c r="K134" s="101"/>
      <c r="L134" s="101"/>
      <c r="M134" s="101"/>
      <c r="N134" s="101"/>
      <c r="T134" s="101"/>
      <c r="U134" s="101"/>
    </row>
    <row r="135" spans="1:21" ht="135" customHeight="1">
      <c r="A135" s="117"/>
      <c r="B135" s="118"/>
      <c r="C135" s="118"/>
      <c r="D135" s="118"/>
      <c r="E135" s="118"/>
      <c r="F135" s="125"/>
      <c r="G135" s="125"/>
      <c r="H135" s="118"/>
      <c r="I135" s="134"/>
      <c r="J135" s="134"/>
      <c r="K135" s="101"/>
      <c r="L135" s="101"/>
      <c r="M135" s="101"/>
      <c r="N135" s="101"/>
      <c r="T135" s="101"/>
      <c r="U135" s="101"/>
    </row>
    <row r="136" spans="1:21" ht="135" customHeight="1">
      <c r="A136" s="117"/>
      <c r="B136" s="118"/>
      <c r="C136" s="118"/>
      <c r="D136" s="118"/>
      <c r="E136" s="118"/>
      <c r="F136" s="125"/>
      <c r="G136" s="125"/>
      <c r="H136" s="118"/>
      <c r="I136" s="134"/>
      <c r="J136" s="134"/>
      <c r="K136" s="101"/>
      <c r="L136" s="101"/>
      <c r="M136" s="101"/>
      <c r="N136" s="101"/>
      <c r="T136" s="101"/>
      <c r="U136" s="101"/>
    </row>
    <row r="137" spans="1:21" ht="135" customHeight="1">
      <c r="A137" s="117"/>
      <c r="B137" s="118"/>
      <c r="C137" s="118"/>
      <c r="D137" s="118"/>
      <c r="E137" s="118"/>
      <c r="F137" s="125"/>
      <c r="G137" s="125"/>
      <c r="H137" s="118"/>
      <c r="I137" s="134"/>
      <c r="J137" s="134"/>
      <c r="K137" s="101"/>
      <c r="L137" s="101"/>
      <c r="M137" s="101"/>
      <c r="N137" s="101"/>
      <c r="T137" s="101"/>
      <c r="U137" s="101"/>
    </row>
    <row r="138" spans="1:21" ht="135" customHeight="1">
      <c r="A138" s="117"/>
      <c r="B138" s="118"/>
      <c r="C138" s="118"/>
      <c r="D138" s="118"/>
      <c r="E138" s="118"/>
      <c r="F138" s="125"/>
      <c r="G138" s="125"/>
      <c r="H138" s="118"/>
      <c r="I138" s="134"/>
      <c r="J138" s="134"/>
      <c r="K138" s="101"/>
      <c r="L138" s="101"/>
      <c r="M138" s="101"/>
      <c r="N138" s="101"/>
      <c r="T138" s="101"/>
      <c r="U138" s="101"/>
    </row>
    <row r="139" spans="1:21" ht="135" customHeight="1">
      <c r="A139" s="117"/>
      <c r="B139" s="118"/>
      <c r="C139" s="118"/>
      <c r="D139" s="118"/>
      <c r="E139" s="118"/>
      <c r="F139" s="125"/>
      <c r="G139" s="125"/>
      <c r="H139" s="118"/>
      <c r="I139" s="134"/>
      <c r="J139" s="134"/>
      <c r="K139" s="101"/>
      <c r="L139" s="101"/>
      <c r="M139" s="101"/>
      <c r="N139" s="101"/>
      <c r="T139" s="101"/>
      <c r="U139" s="101"/>
    </row>
    <row r="140" spans="1:21" ht="135" customHeight="1">
      <c r="A140" s="117"/>
      <c r="B140" s="118"/>
      <c r="C140" s="118"/>
      <c r="D140" s="118"/>
      <c r="E140" s="118"/>
      <c r="F140" s="125"/>
      <c r="G140" s="125"/>
      <c r="H140" s="118"/>
      <c r="I140" s="134"/>
      <c r="J140" s="134"/>
      <c r="K140" s="101"/>
      <c r="L140" s="101"/>
      <c r="M140" s="101"/>
      <c r="N140" s="101"/>
      <c r="T140" s="101"/>
      <c r="U140" s="101"/>
    </row>
    <row r="141" spans="1:21" ht="135" customHeight="1">
      <c r="A141" s="117"/>
      <c r="B141" s="118"/>
      <c r="C141" s="118"/>
      <c r="D141" s="118"/>
      <c r="E141" s="118"/>
      <c r="F141" s="125"/>
      <c r="G141" s="125"/>
      <c r="H141" s="118"/>
      <c r="I141" s="134"/>
      <c r="J141" s="134"/>
      <c r="K141" s="101"/>
      <c r="L141" s="101"/>
      <c r="M141" s="101"/>
      <c r="N141" s="101"/>
      <c r="T141" s="101"/>
      <c r="U141" s="101"/>
    </row>
    <row r="142" spans="1:21" ht="135" customHeight="1">
      <c r="A142" s="117"/>
      <c r="B142" s="118"/>
      <c r="C142" s="118"/>
      <c r="D142" s="118"/>
      <c r="E142" s="118"/>
      <c r="F142" s="125"/>
      <c r="G142" s="125"/>
      <c r="H142" s="118"/>
      <c r="I142" s="134"/>
      <c r="J142" s="134"/>
      <c r="K142" s="101"/>
      <c r="L142" s="101"/>
      <c r="M142" s="101"/>
      <c r="N142" s="101"/>
      <c r="T142" s="101"/>
      <c r="U142" s="101"/>
    </row>
    <row r="143" spans="1:21" ht="135" customHeight="1">
      <c r="A143" s="117"/>
      <c r="B143" s="118"/>
      <c r="C143" s="118"/>
      <c r="D143" s="118"/>
      <c r="E143" s="118"/>
      <c r="F143" s="125"/>
      <c r="G143" s="125"/>
      <c r="H143" s="118"/>
      <c r="I143" s="134"/>
      <c r="J143" s="134"/>
      <c r="K143" s="101"/>
      <c r="L143" s="101"/>
      <c r="M143" s="101"/>
      <c r="N143" s="101"/>
      <c r="T143" s="101"/>
      <c r="U143" s="101"/>
    </row>
    <row r="144" spans="1:21" ht="135" customHeight="1">
      <c r="A144" s="117"/>
      <c r="B144" s="118"/>
      <c r="C144" s="118"/>
      <c r="D144" s="118"/>
      <c r="E144" s="118"/>
      <c r="F144" s="125"/>
      <c r="G144" s="125"/>
      <c r="H144" s="118"/>
      <c r="I144" s="134"/>
      <c r="J144" s="134"/>
      <c r="K144" s="101"/>
      <c r="L144" s="101"/>
      <c r="M144" s="101"/>
      <c r="N144" s="101"/>
      <c r="T144" s="101"/>
      <c r="U144" s="101"/>
    </row>
    <row r="145" spans="1:21" ht="135" customHeight="1">
      <c r="A145" s="117"/>
      <c r="B145" s="118"/>
      <c r="C145" s="118"/>
      <c r="D145" s="118"/>
      <c r="E145" s="118"/>
      <c r="F145" s="125"/>
      <c r="G145" s="125"/>
      <c r="H145" s="118"/>
      <c r="I145" s="134"/>
      <c r="J145" s="134"/>
      <c r="K145" s="101"/>
      <c r="L145" s="101"/>
      <c r="M145" s="101"/>
      <c r="N145" s="101"/>
      <c r="T145" s="101"/>
      <c r="U145" s="101"/>
    </row>
    <row r="146" spans="1:21" ht="135" customHeight="1">
      <c r="A146" s="117"/>
      <c r="B146" s="118"/>
      <c r="C146" s="118"/>
      <c r="D146" s="118"/>
      <c r="E146" s="118"/>
      <c r="F146" s="125"/>
      <c r="G146" s="125"/>
      <c r="H146" s="118"/>
      <c r="I146" s="134"/>
      <c r="J146" s="134"/>
      <c r="K146" s="101"/>
      <c r="L146" s="101"/>
      <c r="M146" s="101"/>
      <c r="N146" s="101"/>
      <c r="T146" s="101"/>
      <c r="U146" s="101"/>
    </row>
    <row r="147" spans="1:21" ht="135" customHeight="1">
      <c r="A147" s="117"/>
      <c r="B147" s="118"/>
      <c r="C147" s="118"/>
      <c r="D147" s="118"/>
      <c r="E147" s="118"/>
      <c r="F147" s="125"/>
      <c r="G147" s="125"/>
      <c r="H147" s="118"/>
      <c r="I147" s="134"/>
      <c r="J147" s="134"/>
      <c r="K147" s="101"/>
      <c r="L147" s="101"/>
      <c r="M147" s="101"/>
      <c r="N147" s="101"/>
      <c r="T147" s="101"/>
      <c r="U147" s="101"/>
    </row>
    <row r="148" spans="1:21" ht="135" customHeight="1">
      <c r="A148" s="117"/>
      <c r="B148" s="118"/>
      <c r="C148" s="118"/>
      <c r="D148" s="118"/>
      <c r="E148" s="118"/>
      <c r="F148" s="125"/>
      <c r="G148" s="125"/>
      <c r="H148" s="118"/>
      <c r="I148" s="134"/>
      <c r="J148" s="134"/>
      <c r="K148" s="101"/>
      <c r="L148" s="101"/>
      <c r="M148" s="101"/>
      <c r="N148" s="101"/>
      <c r="T148" s="101"/>
      <c r="U148" s="101"/>
    </row>
    <row r="149" spans="1:21" ht="135" customHeight="1">
      <c r="A149" s="117"/>
      <c r="B149" s="118"/>
      <c r="C149" s="118"/>
      <c r="D149" s="118"/>
      <c r="E149" s="118"/>
      <c r="F149" s="125"/>
      <c r="G149" s="125"/>
      <c r="H149" s="118"/>
      <c r="I149" s="134"/>
      <c r="J149" s="134"/>
      <c r="K149" s="101"/>
      <c r="L149" s="101"/>
      <c r="M149" s="101"/>
      <c r="N149" s="101"/>
      <c r="T149" s="101"/>
      <c r="U149" s="101"/>
    </row>
    <row r="150" spans="1:21" ht="135" customHeight="1">
      <c r="A150" s="117"/>
      <c r="B150" s="118"/>
      <c r="C150" s="118"/>
      <c r="D150" s="118"/>
      <c r="E150" s="118"/>
      <c r="F150" s="125"/>
      <c r="G150" s="125"/>
      <c r="H150" s="118"/>
      <c r="I150" s="134"/>
      <c r="J150" s="134"/>
      <c r="K150" s="101"/>
      <c r="L150" s="101"/>
      <c r="M150" s="101"/>
      <c r="N150" s="101"/>
      <c r="T150" s="101"/>
      <c r="U150" s="101"/>
    </row>
    <row r="151" spans="1:21" ht="135" customHeight="1">
      <c r="A151" s="117"/>
      <c r="B151" s="118"/>
      <c r="C151" s="118"/>
      <c r="D151" s="118"/>
      <c r="E151" s="118"/>
      <c r="F151" s="125"/>
      <c r="G151" s="125"/>
      <c r="H151" s="118"/>
      <c r="I151" s="134"/>
      <c r="J151" s="134"/>
      <c r="K151" s="101"/>
      <c r="L151" s="101"/>
      <c r="M151" s="101"/>
      <c r="N151" s="101"/>
      <c r="T151" s="101"/>
      <c r="U151" s="101"/>
    </row>
    <row r="152" spans="1:21" ht="135" customHeight="1">
      <c r="A152" s="117"/>
      <c r="B152" s="118"/>
      <c r="C152" s="118"/>
      <c r="D152" s="118"/>
      <c r="E152" s="118"/>
      <c r="F152" s="125"/>
      <c r="G152" s="125"/>
      <c r="H152" s="118"/>
      <c r="I152" s="134"/>
      <c r="J152" s="134"/>
      <c r="K152" s="101"/>
      <c r="L152" s="101"/>
      <c r="M152" s="101"/>
      <c r="N152" s="101"/>
      <c r="T152" s="101"/>
      <c r="U152" s="101"/>
    </row>
    <row r="153" spans="1:21" ht="135" customHeight="1">
      <c r="A153" s="117"/>
      <c r="B153" s="118"/>
      <c r="C153" s="118"/>
      <c r="D153" s="118"/>
      <c r="E153" s="118"/>
      <c r="F153" s="125"/>
      <c r="G153" s="125"/>
      <c r="H153" s="118"/>
      <c r="I153" s="134"/>
      <c r="J153" s="134"/>
      <c r="K153" s="101"/>
      <c r="L153" s="101"/>
      <c r="M153" s="101"/>
      <c r="N153" s="101"/>
      <c r="T153" s="101"/>
      <c r="U153" s="101"/>
    </row>
    <row r="154" spans="1:21" ht="135" customHeight="1">
      <c r="A154" s="117"/>
      <c r="B154" s="118"/>
      <c r="C154" s="118"/>
      <c r="D154" s="118"/>
      <c r="E154" s="118"/>
      <c r="F154" s="125"/>
      <c r="G154" s="125"/>
      <c r="H154" s="118"/>
      <c r="I154" s="134"/>
      <c r="J154" s="134"/>
      <c r="K154" s="101"/>
      <c r="L154" s="101"/>
      <c r="M154" s="101"/>
      <c r="N154" s="101"/>
      <c r="T154" s="101"/>
      <c r="U154" s="101"/>
    </row>
    <row r="155" spans="1:21" ht="135" customHeight="1">
      <c r="A155" s="117"/>
      <c r="B155" s="118"/>
      <c r="C155" s="118"/>
      <c r="D155" s="118"/>
      <c r="E155" s="118"/>
      <c r="F155" s="125"/>
      <c r="G155" s="125"/>
      <c r="H155" s="118"/>
      <c r="I155" s="134"/>
      <c r="J155" s="134"/>
      <c r="K155" s="101"/>
      <c r="L155" s="101"/>
      <c r="M155" s="101"/>
      <c r="N155" s="101"/>
      <c r="T155" s="101"/>
      <c r="U155" s="101"/>
    </row>
    <row r="156" spans="1:21" ht="135" customHeight="1">
      <c r="A156" s="117"/>
      <c r="B156" s="118"/>
      <c r="C156" s="118"/>
      <c r="D156" s="118"/>
      <c r="E156" s="118"/>
      <c r="F156" s="125"/>
      <c r="G156" s="125"/>
      <c r="H156" s="118"/>
      <c r="I156" s="134"/>
      <c r="J156" s="134"/>
      <c r="K156" s="101"/>
      <c r="L156" s="101"/>
      <c r="M156" s="101"/>
      <c r="N156" s="101"/>
      <c r="T156" s="101"/>
      <c r="U156" s="101"/>
    </row>
    <row r="157" spans="1:21" ht="135" customHeight="1">
      <c r="A157" s="117"/>
      <c r="B157" s="118"/>
      <c r="C157" s="118"/>
      <c r="D157" s="118"/>
      <c r="E157" s="118"/>
      <c r="F157" s="125"/>
      <c r="G157" s="125"/>
      <c r="H157" s="118"/>
      <c r="I157" s="134"/>
      <c r="J157" s="134"/>
      <c r="K157" s="101"/>
      <c r="L157" s="101"/>
      <c r="M157" s="101"/>
      <c r="N157" s="101"/>
      <c r="T157" s="101"/>
      <c r="U157" s="101"/>
    </row>
    <row r="158" spans="1:21" ht="135" customHeight="1">
      <c r="A158" s="117"/>
      <c r="B158" s="118"/>
      <c r="C158" s="118"/>
      <c r="D158" s="118"/>
      <c r="E158" s="118"/>
      <c r="F158" s="125"/>
      <c r="G158" s="125"/>
      <c r="H158" s="118"/>
      <c r="I158" s="134"/>
      <c r="J158" s="134"/>
      <c r="K158" s="101"/>
      <c r="L158" s="101"/>
      <c r="M158" s="101"/>
      <c r="N158" s="101"/>
      <c r="T158" s="101"/>
      <c r="U158" s="101"/>
    </row>
    <row r="159" spans="1:21" ht="135" customHeight="1">
      <c r="A159" s="117"/>
      <c r="B159" s="118"/>
      <c r="C159" s="118"/>
      <c r="D159" s="118"/>
      <c r="E159" s="118"/>
      <c r="F159" s="125"/>
      <c r="G159" s="125"/>
      <c r="H159" s="118"/>
      <c r="I159" s="134"/>
      <c r="J159" s="134"/>
      <c r="K159" s="101"/>
      <c r="L159" s="101"/>
      <c r="M159" s="101"/>
      <c r="N159" s="101"/>
      <c r="T159" s="101"/>
      <c r="U159" s="101"/>
    </row>
    <row r="160" spans="1:21" ht="135" customHeight="1">
      <c r="A160" s="117"/>
      <c r="B160" s="118"/>
      <c r="C160" s="118"/>
      <c r="D160" s="118"/>
      <c r="E160" s="118"/>
      <c r="F160" s="125"/>
      <c r="G160" s="125"/>
      <c r="H160" s="118"/>
      <c r="I160" s="134"/>
      <c r="J160" s="134"/>
      <c r="K160" s="101"/>
      <c r="L160" s="101"/>
      <c r="M160" s="101"/>
      <c r="N160" s="101"/>
      <c r="T160" s="101"/>
      <c r="U160" s="101"/>
    </row>
    <row r="161" spans="1:21" ht="135" customHeight="1">
      <c r="A161" s="117"/>
      <c r="B161" s="118"/>
      <c r="C161" s="118"/>
      <c r="D161" s="118"/>
      <c r="E161" s="118"/>
      <c r="F161" s="125"/>
      <c r="G161" s="125"/>
      <c r="H161" s="118"/>
      <c r="I161" s="134"/>
      <c r="J161" s="134"/>
      <c r="K161" s="101"/>
      <c r="L161" s="101"/>
      <c r="M161" s="101"/>
      <c r="N161" s="101"/>
      <c r="T161" s="101"/>
      <c r="U161" s="101"/>
    </row>
    <row r="162" spans="1:21" ht="135" customHeight="1">
      <c r="A162" s="117"/>
      <c r="B162" s="118"/>
      <c r="C162" s="118"/>
      <c r="D162" s="118"/>
      <c r="E162" s="118"/>
      <c r="F162" s="125"/>
      <c r="G162" s="125"/>
      <c r="H162" s="118"/>
      <c r="I162" s="134"/>
      <c r="J162" s="134"/>
      <c r="K162" s="101"/>
      <c r="L162" s="101"/>
      <c r="M162" s="101"/>
      <c r="N162" s="101"/>
      <c r="T162" s="101"/>
      <c r="U162" s="101"/>
    </row>
    <row r="163" spans="1:21" ht="135" customHeight="1">
      <c r="A163" s="117"/>
      <c r="B163" s="118"/>
      <c r="C163" s="118"/>
      <c r="D163" s="118"/>
      <c r="E163" s="118"/>
      <c r="F163" s="125"/>
      <c r="G163" s="125"/>
      <c r="H163" s="118"/>
      <c r="I163" s="134"/>
      <c r="J163" s="134"/>
      <c r="K163" s="101"/>
      <c r="L163" s="101"/>
      <c r="M163" s="101"/>
      <c r="N163" s="101"/>
      <c r="T163" s="101"/>
      <c r="U163" s="101"/>
    </row>
    <row r="164" spans="1:21" ht="135" customHeight="1">
      <c r="A164" s="117"/>
      <c r="B164" s="118"/>
      <c r="C164" s="118"/>
      <c r="D164" s="118"/>
      <c r="E164" s="118"/>
      <c r="F164" s="125"/>
      <c r="G164" s="125"/>
      <c r="H164" s="118"/>
      <c r="I164" s="134"/>
      <c r="J164" s="134"/>
      <c r="K164" s="101"/>
      <c r="L164" s="101"/>
      <c r="M164" s="101"/>
      <c r="N164" s="101"/>
      <c r="T164" s="101"/>
      <c r="U164" s="101"/>
    </row>
    <row r="165" spans="1:21" ht="135" customHeight="1">
      <c r="A165" s="117"/>
      <c r="B165" s="118"/>
      <c r="C165" s="118"/>
      <c r="D165" s="118"/>
      <c r="E165" s="118"/>
      <c r="F165" s="125"/>
      <c r="G165" s="125"/>
      <c r="H165" s="118"/>
      <c r="I165" s="134"/>
      <c r="J165" s="134"/>
      <c r="K165" s="101"/>
      <c r="L165" s="101"/>
      <c r="M165" s="101"/>
      <c r="N165" s="101"/>
      <c r="T165" s="101"/>
      <c r="U165" s="101"/>
    </row>
    <row r="166" spans="1:21" ht="135" customHeight="1">
      <c r="A166" s="117"/>
      <c r="B166" s="118"/>
      <c r="C166" s="118"/>
      <c r="D166" s="118"/>
      <c r="E166" s="118"/>
      <c r="F166" s="125"/>
      <c r="G166" s="125"/>
      <c r="H166" s="118"/>
      <c r="I166" s="134"/>
      <c r="J166" s="134"/>
      <c r="K166" s="101"/>
      <c r="L166" s="101"/>
      <c r="M166" s="101"/>
      <c r="N166" s="101"/>
      <c r="T166" s="101"/>
      <c r="U166" s="101"/>
    </row>
    <row r="167" spans="1:21" ht="135" customHeight="1">
      <c r="A167" s="117"/>
      <c r="B167" s="118"/>
      <c r="C167" s="118"/>
      <c r="D167" s="118"/>
      <c r="E167" s="118"/>
      <c r="F167" s="125"/>
      <c r="G167" s="125"/>
      <c r="H167" s="118"/>
      <c r="I167" s="134"/>
      <c r="J167" s="134"/>
      <c r="K167" s="101"/>
      <c r="L167" s="101"/>
      <c r="M167" s="101"/>
      <c r="N167" s="101"/>
      <c r="T167" s="101"/>
      <c r="U167" s="101"/>
    </row>
    <row r="168" spans="1:21" ht="135" customHeight="1">
      <c r="A168" s="117"/>
      <c r="B168" s="118"/>
      <c r="C168" s="118"/>
      <c r="D168" s="118"/>
      <c r="E168" s="118"/>
      <c r="F168" s="125"/>
      <c r="G168" s="125"/>
      <c r="H168" s="118"/>
      <c r="I168" s="134"/>
      <c r="J168" s="134"/>
      <c r="K168" s="101"/>
      <c r="L168" s="101"/>
      <c r="M168" s="101"/>
      <c r="N168" s="101"/>
      <c r="T168" s="101"/>
      <c r="U168" s="101"/>
    </row>
    <row r="169" spans="1:21" ht="135" customHeight="1">
      <c r="A169" s="117"/>
      <c r="B169" s="118"/>
      <c r="C169" s="118"/>
      <c r="D169" s="118"/>
      <c r="E169" s="118"/>
      <c r="F169" s="125"/>
      <c r="G169" s="125"/>
      <c r="H169" s="118"/>
      <c r="I169" s="134"/>
      <c r="J169" s="134"/>
      <c r="K169" s="101"/>
      <c r="L169" s="101"/>
      <c r="M169" s="101"/>
      <c r="N169" s="101"/>
      <c r="T169" s="101"/>
      <c r="U169" s="101"/>
    </row>
    <row r="170" spans="1:21" ht="135" customHeight="1">
      <c r="A170" s="117"/>
      <c r="B170" s="118"/>
      <c r="C170" s="118"/>
      <c r="D170" s="118"/>
      <c r="E170" s="118"/>
      <c r="F170" s="125"/>
      <c r="G170" s="125"/>
      <c r="H170" s="118"/>
      <c r="I170" s="134"/>
      <c r="J170" s="134"/>
      <c r="K170" s="101"/>
      <c r="L170" s="101"/>
      <c r="M170" s="101"/>
      <c r="N170" s="101"/>
      <c r="T170" s="101"/>
      <c r="U170" s="101"/>
    </row>
    <row r="171" spans="1:21" ht="135" customHeight="1">
      <c r="A171" s="117"/>
      <c r="B171" s="118"/>
      <c r="C171" s="118"/>
      <c r="D171" s="118"/>
      <c r="E171" s="118"/>
      <c r="F171" s="125"/>
      <c r="G171" s="125"/>
      <c r="H171" s="118"/>
      <c r="I171" s="134"/>
      <c r="J171" s="134"/>
      <c r="K171" s="101"/>
      <c r="L171" s="101"/>
      <c r="M171" s="101"/>
      <c r="N171" s="101"/>
      <c r="T171" s="101"/>
      <c r="U171" s="101"/>
    </row>
    <row r="172" spans="1:21" ht="135" customHeight="1">
      <c r="A172" s="117"/>
      <c r="B172" s="118"/>
      <c r="C172" s="118"/>
      <c r="D172" s="118"/>
      <c r="E172" s="118"/>
      <c r="F172" s="125"/>
      <c r="G172" s="125"/>
      <c r="H172" s="118"/>
      <c r="I172" s="134"/>
      <c r="J172" s="134"/>
      <c r="K172" s="101"/>
      <c r="L172" s="101"/>
      <c r="M172" s="101"/>
      <c r="N172" s="101"/>
      <c r="T172" s="101"/>
      <c r="U172" s="101"/>
    </row>
    <row r="173" spans="1:21" ht="135" customHeight="1">
      <c r="A173" s="117"/>
      <c r="B173" s="118"/>
      <c r="C173" s="118"/>
      <c r="D173" s="118"/>
      <c r="E173" s="118"/>
      <c r="F173" s="125"/>
      <c r="G173" s="125"/>
      <c r="H173" s="118"/>
      <c r="I173" s="134"/>
      <c r="J173" s="134"/>
      <c r="K173" s="101"/>
      <c r="L173" s="101"/>
      <c r="M173" s="101"/>
      <c r="N173" s="101"/>
      <c r="T173" s="101"/>
      <c r="U173" s="101"/>
    </row>
    <row r="174" spans="1:21" ht="135" customHeight="1">
      <c r="A174" s="117"/>
      <c r="B174" s="118"/>
      <c r="C174" s="118"/>
      <c r="D174" s="118"/>
      <c r="E174" s="118"/>
      <c r="F174" s="125"/>
      <c r="G174" s="125"/>
      <c r="H174" s="118"/>
      <c r="I174" s="134"/>
      <c r="J174" s="134"/>
      <c r="K174" s="101"/>
      <c r="L174" s="101"/>
      <c r="M174" s="101"/>
      <c r="N174" s="101"/>
      <c r="T174" s="101"/>
      <c r="U174" s="101"/>
    </row>
    <row r="175" spans="1:21" ht="135" customHeight="1">
      <c r="A175" s="117"/>
      <c r="B175" s="118"/>
      <c r="C175" s="118"/>
      <c r="D175" s="118"/>
      <c r="E175" s="118"/>
      <c r="F175" s="125"/>
      <c r="G175" s="125"/>
      <c r="H175" s="118"/>
      <c r="I175" s="134"/>
      <c r="J175" s="134"/>
      <c r="K175" s="101"/>
      <c r="L175" s="101"/>
      <c r="M175" s="101"/>
      <c r="N175" s="101"/>
      <c r="T175" s="101"/>
      <c r="U175" s="101"/>
    </row>
    <row r="176" spans="1:21" ht="135" customHeight="1">
      <c r="A176" s="117"/>
      <c r="B176" s="118"/>
      <c r="C176" s="118"/>
      <c r="D176" s="118"/>
      <c r="E176" s="118"/>
      <c r="F176" s="125"/>
      <c r="G176" s="125"/>
      <c r="H176" s="118"/>
      <c r="I176" s="134"/>
      <c r="J176" s="134"/>
      <c r="K176" s="101"/>
      <c r="L176" s="101"/>
      <c r="M176" s="101"/>
      <c r="N176" s="101"/>
      <c r="T176" s="101"/>
      <c r="U176" s="101"/>
    </row>
    <row r="177" spans="1:21" ht="135" customHeight="1">
      <c r="A177" s="117"/>
      <c r="B177" s="118"/>
      <c r="C177" s="118"/>
      <c r="D177" s="118"/>
      <c r="E177" s="118"/>
      <c r="F177" s="125"/>
      <c r="G177" s="125"/>
      <c r="H177" s="118"/>
      <c r="I177" s="134"/>
      <c r="J177" s="134"/>
      <c r="K177" s="101"/>
      <c r="L177" s="101"/>
      <c r="M177" s="101"/>
      <c r="N177" s="101"/>
      <c r="T177" s="101"/>
      <c r="U177" s="101"/>
    </row>
    <row r="178" spans="1:21" ht="135" customHeight="1">
      <c r="A178" s="117"/>
      <c r="B178" s="118"/>
      <c r="C178" s="118"/>
      <c r="D178" s="118"/>
      <c r="E178" s="118"/>
      <c r="F178" s="125"/>
      <c r="G178" s="125"/>
      <c r="H178" s="118"/>
      <c r="I178" s="134"/>
      <c r="J178" s="134"/>
      <c r="K178" s="101"/>
      <c r="L178" s="101"/>
      <c r="M178" s="101"/>
      <c r="N178" s="101"/>
      <c r="T178" s="101"/>
      <c r="U178" s="101"/>
    </row>
    <row r="179" spans="1:21" ht="135" customHeight="1">
      <c r="A179" s="117"/>
      <c r="B179" s="118"/>
      <c r="C179" s="118"/>
      <c r="D179" s="118"/>
      <c r="E179" s="118"/>
      <c r="F179" s="125"/>
      <c r="G179" s="125"/>
      <c r="H179" s="118"/>
      <c r="I179" s="134"/>
      <c r="J179" s="134"/>
      <c r="K179" s="101"/>
      <c r="L179" s="101"/>
      <c r="M179" s="101"/>
      <c r="N179" s="101"/>
      <c r="T179" s="101"/>
      <c r="U179" s="101"/>
    </row>
    <row r="180" spans="1:21" ht="135" customHeight="1">
      <c r="A180" s="117"/>
      <c r="B180" s="118"/>
      <c r="C180" s="118"/>
      <c r="D180" s="118"/>
      <c r="E180" s="118"/>
      <c r="F180" s="125"/>
      <c r="G180" s="125"/>
      <c r="H180" s="118"/>
      <c r="I180" s="134"/>
      <c r="J180" s="134"/>
      <c r="K180" s="101"/>
      <c r="L180" s="101"/>
      <c r="M180" s="101"/>
      <c r="N180" s="101"/>
      <c r="T180" s="101"/>
      <c r="U180" s="101"/>
    </row>
    <row r="181" spans="1:21" ht="135" customHeight="1">
      <c r="A181" s="117"/>
      <c r="B181" s="118"/>
      <c r="C181" s="118"/>
      <c r="D181" s="118"/>
      <c r="E181" s="118"/>
      <c r="F181" s="125"/>
      <c r="G181" s="125"/>
      <c r="H181" s="118"/>
      <c r="I181" s="134"/>
      <c r="J181" s="134"/>
      <c r="K181" s="101"/>
      <c r="L181" s="101"/>
      <c r="M181" s="101"/>
      <c r="N181" s="101"/>
      <c r="T181" s="101"/>
      <c r="U181" s="101"/>
    </row>
    <row r="182" spans="1:21" ht="135" customHeight="1">
      <c r="A182" s="117"/>
      <c r="B182" s="118"/>
      <c r="C182" s="118"/>
      <c r="D182" s="118"/>
      <c r="E182" s="118"/>
      <c r="F182" s="125"/>
      <c r="G182" s="125"/>
      <c r="H182" s="118"/>
      <c r="I182" s="134"/>
      <c r="J182" s="134"/>
      <c r="K182" s="101"/>
      <c r="L182" s="101"/>
      <c r="M182" s="101"/>
      <c r="N182" s="101"/>
      <c r="T182" s="101"/>
      <c r="U182" s="101"/>
    </row>
    <row r="183" spans="1:21" ht="135" customHeight="1">
      <c r="A183" s="117"/>
      <c r="B183" s="118"/>
      <c r="C183" s="118"/>
      <c r="D183" s="118"/>
      <c r="E183" s="118"/>
      <c r="F183" s="125"/>
      <c r="G183" s="125"/>
      <c r="H183" s="118"/>
      <c r="I183" s="134"/>
      <c r="J183" s="134"/>
      <c r="K183" s="101"/>
      <c r="L183" s="101"/>
      <c r="M183" s="101"/>
      <c r="N183" s="101"/>
      <c r="T183" s="101"/>
      <c r="U183" s="101"/>
    </row>
    <row r="184" spans="1:21" ht="135" customHeight="1">
      <c r="A184" s="117"/>
      <c r="B184" s="118"/>
      <c r="C184" s="118"/>
      <c r="D184" s="118"/>
      <c r="E184" s="118"/>
      <c r="F184" s="125"/>
      <c r="G184" s="125"/>
      <c r="H184" s="118"/>
      <c r="I184" s="134"/>
      <c r="J184" s="134"/>
      <c r="K184" s="101"/>
      <c r="L184" s="101"/>
      <c r="M184" s="101"/>
      <c r="N184" s="101"/>
      <c r="T184" s="101"/>
      <c r="U184" s="101"/>
    </row>
    <row r="185" spans="1:21" ht="135" customHeight="1">
      <c r="A185" s="117"/>
      <c r="B185" s="118"/>
      <c r="C185" s="118"/>
      <c r="D185" s="118"/>
      <c r="E185" s="118"/>
      <c r="F185" s="125"/>
      <c r="G185" s="125"/>
      <c r="H185" s="118"/>
      <c r="I185" s="134"/>
      <c r="J185" s="134"/>
      <c r="K185" s="101"/>
      <c r="L185" s="101"/>
      <c r="M185" s="101"/>
      <c r="N185" s="101"/>
      <c r="T185" s="101"/>
      <c r="U185" s="101"/>
    </row>
    <row r="186" spans="1:21" ht="135" customHeight="1">
      <c r="A186" s="117"/>
      <c r="B186" s="118"/>
      <c r="C186" s="118"/>
      <c r="D186" s="118"/>
      <c r="E186" s="118"/>
      <c r="F186" s="125"/>
      <c r="G186" s="125"/>
      <c r="H186" s="118"/>
      <c r="I186" s="134"/>
      <c r="J186" s="134"/>
      <c r="K186" s="101"/>
      <c r="L186" s="101"/>
      <c r="M186" s="101"/>
      <c r="N186" s="101"/>
      <c r="T186" s="101"/>
      <c r="U186" s="101"/>
    </row>
    <row r="187" spans="1:21" ht="135" customHeight="1">
      <c r="A187" s="117"/>
      <c r="B187" s="118"/>
      <c r="C187" s="118"/>
      <c r="D187" s="118"/>
      <c r="E187" s="118"/>
      <c r="F187" s="125"/>
      <c r="G187" s="125"/>
      <c r="H187" s="118"/>
      <c r="I187" s="134"/>
      <c r="J187" s="134"/>
      <c r="K187" s="101"/>
      <c r="L187" s="101"/>
      <c r="M187" s="101"/>
      <c r="N187" s="101"/>
      <c r="T187" s="101"/>
      <c r="U187" s="101"/>
    </row>
    <row r="188" spans="1:21" ht="135" customHeight="1">
      <c r="A188" s="117"/>
      <c r="B188" s="118"/>
      <c r="C188" s="118"/>
      <c r="D188" s="118"/>
      <c r="E188" s="118"/>
      <c r="F188" s="125"/>
      <c r="G188" s="125"/>
      <c r="H188" s="118"/>
      <c r="I188" s="134"/>
      <c r="J188" s="134"/>
      <c r="K188" s="101"/>
      <c r="L188" s="101"/>
      <c r="M188" s="101"/>
      <c r="N188" s="101"/>
      <c r="T188" s="101"/>
      <c r="U188" s="101"/>
    </row>
    <row r="189" spans="1:21" ht="135" customHeight="1">
      <c r="A189" s="117"/>
      <c r="B189" s="118"/>
      <c r="C189" s="118"/>
      <c r="D189" s="118"/>
      <c r="E189" s="118"/>
      <c r="F189" s="125"/>
      <c r="G189" s="125"/>
      <c r="H189" s="118"/>
      <c r="I189" s="134"/>
      <c r="J189" s="134"/>
      <c r="K189" s="101"/>
      <c r="L189" s="101"/>
      <c r="M189" s="101"/>
      <c r="N189" s="101"/>
      <c r="T189" s="101"/>
      <c r="U189" s="101"/>
    </row>
    <row r="190" spans="1:21" ht="135" customHeight="1">
      <c r="A190" s="117"/>
      <c r="B190" s="118"/>
      <c r="C190" s="118"/>
      <c r="D190" s="118"/>
      <c r="E190" s="118"/>
      <c r="F190" s="125"/>
      <c r="G190" s="125"/>
      <c r="H190" s="118"/>
      <c r="I190" s="134"/>
      <c r="J190" s="134"/>
      <c r="K190" s="101"/>
      <c r="L190" s="101"/>
      <c r="M190" s="101"/>
      <c r="N190" s="101"/>
      <c r="T190" s="101"/>
      <c r="U190" s="101"/>
    </row>
    <row r="191" spans="1:21" ht="135" customHeight="1">
      <c r="A191" s="117"/>
      <c r="B191" s="118"/>
      <c r="C191" s="118"/>
      <c r="D191" s="118"/>
      <c r="E191" s="118"/>
      <c r="F191" s="125"/>
      <c r="G191" s="125"/>
      <c r="H191" s="118"/>
      <c r="I191" s="134"/>
      <c r="J191" s="134"/>
      <c r="K191" s="101"/>
      <c r="L191" s="101"/>
      <c r="M191" s="101"/>
      <c r="N191" s="101"/>
      <c r="T191" s="101"/>
      <c r="U191" s="101"/>
    </row>
    <row r="192" spans="1:21" ht="135" customHeight="1">
      <c r="A192" s="117"/>
      <c r="B192" s="118"/>
      <c r="C192" s="118"/>
      <c r="D192" s="118"/>
      <c r="E192" s="118"/>
      <c r="F192" s="125"/>
      <c r="G192" s="125"/>
      <c r="H192" s="118"/>
      <c r="I192" s="134"/>
      <c r="J192" s="134"/>
      <c r="K192" s="101"/>
      <c r="L192" s="101"/>
      <c r="M192" s="101"/>
      <c r="N192" s="101"/>
      <c r="T192" s="101"/>
      <c r="U192" s="101"/>
    </row>
    <row r="193" spans="1:21" ht="135" customHeight="1">
      <c r="A193" s="117"/>
      <c r="B193" s="118"/>
      <c r="C193" s="118"/>
      <c r="D193" s="118"/>
      <c r="E193" s="118"/>
      <c r="F193" s="125"/>
      <c r="G193" s="125"/>
      <c r="H193" s="118"/>
      <c r="I193" s="134"/>
      <c r="J193" s="134"/>
      <c r="K193" s="101"/>
      <c r="L193" s="101"/>
      <c r="M193" s="101"/>
      <c r="N193" s="101"/>
      <c r="T193" s="101"/>
      <c r="U193" s="101"/>
    </row>
    <row r="194" spans="1:21" ht="135" customHeight="1">
      <c r="A194" s="117"/>
      <c r="B194" s="118"/>
      <c r="C194" s="118"/>
      <c r="D194" s="118"/>
      <c r="E194" s="118"/>
      <c r="F194" s="125"/>
      <c r="G194" s="125"/>
      <c r="H194" s="118"/>
      <c r="I194" s="134"/>
      <c r="J194" s="134"/>
      <c r="K194" s="101"/>
      <c r="L194" s="101"/>
      <c r="M194" s="101"/>
      <c r="N194" s="101"/>
      <c r="T194" s="101"/>
      <c r="U194" s="101"/>
    </row>
    <row r="195" spans="1:21" ht="135" customHeight="1">
      <c r="A195" s="117"/>
      <c r="B195" s="118"/>
      <c r="C195" s="118"/>
      <c r="D195" s="118"/>
      <c r="E195" s="118"/>
      <c r="F195" s="125"/>
      <c r="G195" s="125"/>
      <c r="H195" s="118"/>
      <c r="I195" s="134"/>
      <c r="J195" s="134"/>
      <c r="K195" s="101"/>
      <c r="L195" s="101"/>
      <c r="M195" s="101"/>
      <c r="N195" s="101"/>
      <c r="T195" s="101"/>
      <c r="U195" s="101"/>
    </row>
    <row r="196" spans="1:21" ht="135" customHeight="1">
      <c r="A196" s="117"/>
      <c r="B196" s="118"/>
      <c r="C196" s="118"/>
      <c r="D196" s="118"/>
      <c r="E196" s="118"/>
      <c r="F196" s="125"/>
      <c r="G196" s="125"/>
      <c r="H196" s="118"/>
      <c r="I196" s="134"/>
      <c r="J196" s="134"/>
      <c r="K196" s="101"/>
      <c r="L196" s="101"/>
      <c r="M196" s="101"/>
      <c r="N196" s="101"/>
      <c r="T196" s="101"/>
      <c r="U196" s="101"/>
    </row>
    <row r="197" spans="1:21" ht="135" customHeight="1">
      <c r="A197" s="117"/>
      <c r="B197" s="118"/>
      <c r="C197" s="118"/>
      <c r="D197" s="118"/>
      <c r="E197" s="118"/>
      <c r="F197" s="125"/>
      <c r="G197" s="125"/>
      <c r="H197" s="118"/>
      <c r="I197" s="134"/>
      <c r="J197" s="134"/>
      <c r="K197" s="101"/>
      <c r="L197" s="101"/>
      <c r="M197" s="101"/>
      <c r="N197" s="101"/>
      <c r="T197" s="101"/>
      <c r="U197" s="101"/>
    </row>
    <row r="198" spans="1:21" ht="135" customHeight="1">
      <c r="A198" s="117"/>
      <c r="B198" s="118"/>
      <c r="C198" s="118"/>
      <c r="D198" s="118"/>
      <c r="E198" s="118"/>
      <c r="F198" s="125"/>
      <c r="G198" s="125"/>
      <c r="H198" s="118"/>
      <c r="I198" s="134"/>
      <c r="J198" s="134"/>
      <c r="K198" s="101"/>
      <c r="L198" s="101"/>
      <c r="M198" s="101"/>
      <c r="N198" s="101"/>
      <c r="T198" s="101"/>
      <c r="U198" s="101"/>
    </row>
    <row r="199" spans="1:21" ht="135" customHeight="1">
      <c r="A199" s="117"/>
      <c r="B199" s="118"/>
      <c r="C199" s="118"/>
      <c r="D199" s="118"/>
      <c r="E199" s="118"/>
      <c r="F199" s="125"/>
      <c r="G199" s="125"/>
      <c r="H199" s="118"/>
      <c r="I199" s="134"/>
      <c r="J199" s="134"/>
      <c r="K199" s="101"/>
      <c r="L199" s="101"/>
      <c r="M199" s="101"/>
      <c r="N199" s="101"/>
      <c r="T199" s="101"/>
      <c r="U199" s="101"/>
    </row>
    <row r="200" spans="1:21" ht="135" customHeight="1">
      <c r="A200" s="117"/>
      <c r="B200" s="118"/>
      <c r="C200" s="118"/>
      <c r="D200" s="118"/>
      <c r="E200" s="118"/>
      <c r="F200" s="125"/>
      <c r="G200" s="125"/>
      <c r="H200" s="118"/>
      <c r="I200" s="134"/>
      <c r="J200" s="134"/>
      <c r="K200" s="101"/>
      <c r="L200" s="101"/>
      <c r="M200" s="101"/>
      <c r="N200" s="101"/>
      <c r="T200" s="101"/>
      <c r="U200" s="101"/>
    </row>
    <row r="201" spans="1:21" ht="135" customHeight="1">
      <c r="A201" s="117"/>
      <c r="B201" s="118"/>
      <c r="C201" s="118"/>
      <c r="D201" s="118"/>
      <c r="E201" s="118"/>
      <c r="F201" s="125"/>
      <c r="G201" s="125"/>
      <c r="H201" s="118"/>
      <c r="I201" s="134"/>
      <c r="J201" s="134"/>
      <c r="K201" s="101"/>
      <c r="L201" s="101"/>
      <c r="M201" s="101"/>
      <c r="N201" s="101"/>
      <c r="T201" s="101"/>
      <c r="U201" s="101"/>
    </row>
    <row r="202" spans="1:21" ht="135" customHeight="1">
      <c r="A202" s="117"/>
      <c r="B202" s="118"/>
      <c r="C202" s="118"/>
      <c r="D202" s="118"/>
      <c r="E202" s="118"/>
      <c r="F202" s="125"/>
      <c r="G202" s="125"/>
      <c r="H202" s="118"/>
      <c r="I202" s="134"/>
      <c r="J202" s="134"/>
      <c r="K202" s="101"/>
      <c r="L202" s="101"/>
      <c r="M202" s="101"/>
      <c r="N202" s="101"/>
      <c r="T202" s="101"/>
      <c r="U202" s="101"/>
    </row>
    <row r="203" spans="1:21" ht="135" customHeight="1">
      <c r="A203" s="117"/>
      <c r="B203" s="118"/>
      <c r="C203" s="118"/>
      <c r="D203" s="118"/>
      <c r="E203" s="118"/>
      <c r="F203" s="125"/>
      <c r="G203" s="125"/>
      <c r="H203" s="118"/>
      <c r="I203" s="134"/>
      <c r="J203" s="134"/>
      <c r="K203" s="101"/>
      <c r="L203" s="101"/>
      <c r="M203" s="101"/>
      <c r="N203" s="101"/>
      <c r="T203" s="101"/>
      <c r="U203" s="101"/>
    </row>
    <row r="204" spans="1:21" ht="135" customHeight="1">
      <c r="A204" s="117"/>
      <c r="B204" s="118"/>
      <c r="C204" s="118"/>
      <c r="D204" s="118"/>
      <c r="E204" s="118"/>
      <c r="F204" s="125"/>
      <c r="G204" s="125"/>
      <c r="H204" s="118"/>
      <c r="I204" s="134"/>
      <c r="J204" s="134"/>
      <c r="K204" s="101"/>
      <c r="L204" s="101"/>
      <c r="M204" s="101"/>
      <c r="N204" s="101"/>
      <c r="T204" s="101"/>
      <c r="U204" s="101"/>
    </row>
    <row r="205" spans="1:21" ht="135" customHeight="1">
      <c r="A205" s="117"/>
      <c r="B205" s="118"/>
      <c r="C205" s="118"/>
      <c r="D205" s="118"/>
      <c r="E205" s="118"/>
      <c r="F205" s="125"/>
      <c r="G205" s="125"/>
      <c r="H205" s="118"/>
      <c r="I205" s="134"/>
      <c r="J205" s="134"/>
      <c r="K205" s="101"/>
      <c r="L205" s="101"/>
      <c r="M205" s="101"/>
      <c r="N205" s="101"/>
      <c r="T205" s="101"/>
      <c r="U205" s="101"/>
    </row>
    <row r="206" spans="1:21" ht="135" customHeight="1">
      <c r="A206" s="117"/>
      <c r="B206" s="118"/>
      <c r="C206" s="118"/>
      <c r="D206" s="118"/>
      <c r="E206" s="118"/>
      <c r="F206" s="125"/>
      <c r="G206" s="125"/>
      <c r="H206" s="118"/>
      <c r="I206" s="134"/>
      <c r="J206" s="134"/>
      <c r="K206" s="101"/>
      <c r="L206" s="101"/>
      <c r="M206" s="101"/>
      <c r="N206" s="101"/>
      <c r="T206" s="101"/>
      <c r="U206" s="101"/>
    </row>
    <row r="207" spans="1:21" ht="135" customHeight="1">
      <c r="A207" s="117"/>
      <c r="B207" s="118"/>
      <c r="C207" s="118"/>
      <c r="D207" s="118"/>
      <c r="E207" s="118"/>
      <c r="F207" s="125"/>
      <c r="G207" s="125"/>
      <c r="H207" s="118"/>
      <c r="I207" s="134"/>
      <c r="J207" s="134"/>
      <c r="K207" s="101"/>
      <c r="L207" s="101"/>
      <c r="M207" s="101"/>
      <c r="N207" s="101"/>
      <c r="T207" s="101"/>
      <c r="U207" s="101"/>
    </row>
    <row r="208" spans="1:21" ht="135" customHeight="1">
      <c r="A208" s="117"/>
      <c r="B208" s="118"/>
      <c r="C208" s="118"/>
      <c r="D208" s="118"/>
      <c r="E208" s="118"/>
      <c r="F208" s="125"/>
      <c r="G208" s="125"/>
      <c r="H208" s="118"/>
      <c r="I208" s="134"/>
      <c r="J208" s="134"/>
      <c r="K208" s="101"/>
      <c r="L208" s="101"/>
      <c r="M208" s="101"/>
      <c r="N208" s="101"/>
      <c r="T208" s="101"/>
      <c r="U208" s="101"/>
    </row>
    <row r="209" spans="1:21" ht="135" customHeight="1">
      <c r="A209" s="117"/>
      <c r="B209" s="118"/>
      <c r="C209" s="118"/>
      <c r="D209" s="118"/>
      <c r="E209" s="118"/>
      <c r="F209" s="125"/>
      <c r="G209" s="125"/>
      <c r="H209" s="118"/>
      <c r="I209" s="134"/>
      <c r="J209" s="134"/>
      <c r="K209" s="101"/>
      <c r="L209" s="101"/>
      <c r="M209" s="101"/>
      <c r="N209" s="101"/>
      <c r="T209" s="101"/>
      <c r="U209" s="101"/>
    </row>
    <row r="210" spans="1:21" ht="135" customHeight="1">
      <c r="A210" s="117"/>
      <c r="B210" s="118"/>
      <c r="C210" s="118"/>
      <c r="D210" s="118"/>
      <c r="E210" s="118"/>
      <c r="F210" s="125"/>
      <c r="G210" s="125"/>
      <c r="H210" s="118"/>
      <c r="I210" s="134"/>
      <c r="J210" s="134"/>
      <c r="K210" s="101"/>
      <c r="L210" s="101"/>
      <c r="M210" s="101"/>
      <c r="N210" s="101"/>
      <c r="T210" s="101"/>
      <c r="U210" s="101"/>
    </row>
    <row r="211" spans="1:21" ht="135" customHeight="1">
      <c r="A211" s="117"/>
      <c r="B211" s="118"/>
      <c r="C211" s="118"/>
      <c r="D211" s="118"/>
      <c r="E211" s="118"/>
      <c r="F211" s="125"/>
      <c r="G211" s="125"/>
      <c r="H211" s="118"/>
      <c r="I211" s="134"/>
      <c r="J211" s="134"/>
      <c r="K211" s="101"/>
      <c r="L211" s="101"/>
      <c r="M211" s="101"/>
      <c r="N211" s="101"/>
      <c r="T211" s="101"/>
      <c r="U211" s="101"/>
    </row>
    <row r="212" spans="1:21" ht="135" customHeight="1">
      <c r="A212" s="117"/>
      <c r="B212" s="118"/>
      <c r="C212" s="118"/>
      <c r="D212" s="118"/>
      <c r="E212" s="118"/>
      <c r="F212" s="125"/>
      <c r="G212" s="125"/>
      <c r="H212" s="118"/>
      <c r="I212" s="134"/>
      <c r="J212" s="134"/>
      <c r="K212" s="101"/>
      <c r="L212" s="101"/>
      <c r="M212" s="101"/>
      <c r="N212" s="101"/>
      <c r="T212" s="101"/>
      <c r="U212" s="101"/>
    </row>
    <row r="213" spans="1:21" ht="135" customHeight="1">
      <c r="A213" s="117"/>
      <c r="B213" s="118"/>
      <c r="C213" s="118"/>
      <c r="D213" s="118"/>
      <c r="E213" s="118"/>
      <c r="F213" s="125"/>
      <c r="G213" s="125"/>
      <c r="H213" s="118"/>
      <c r="I213" s="134"/>
      <c r="J213" s="134"/>
      <c r="K213" s="101"/>
      <c r="L213" s="101"/>
      <c r="M213" s="101"/>
      <c r="N213" s="101"/>
      <c r="T213" s="101"/>
      <c r="U213" s="101"/>
    </row>
    <row r="214" spans="1:21" ht="135" customHeight="1">
      <c r="A214" s="117"/>
      <c r="B214" s="118"/>
      <c r="C214" s="118"/>
      <c r="D214" s="118"/>
      <c r="E214" s="118"/>
      <c r="F214" s="125"/>
      <c r="G214" s="125"/>
      <c r="H214" s="118"/>
      <c r="I214" s="134"/>
      <c r="J214" s="134"/>
      <c r="K214" s="101"/>
      <c r="L214" s="101"/>
      <c r="M214" s="101"/>
      <c r="N214" s="101"/>
      <c r="T214" s="101"/>
      <c r="U214" s="101"/>
    </row>
    <row r="215" spans="1:21" ht="135" customHeight="1">
      <c r="A215" s="117"/>
      <c r="B215" s="118"/>
      <c r="C215" s="118"/>
      <c r="D215" s="118"/>
      <c r="E215" s="118"/>
      <c r="F215" s="125"/>
      <c r="G215" s="125"/>
      <c r="H215" s="118"/>
      <c r="I215" s="134"/>
      <c r="J215" s="134"/>
      <c r="K215" s="101"/>
      <c r="L215" s="101"/>
      <c r="M215" s="101"/>
      <c r="N215" s="101"/>
      <c r="T215" s="101"/>
      <c r="U215" s="101"/>
    </row>
    <row r="216" spans="1:21" ht="135" customHeight="1">
      <c r="A216" s="117"/>
      <c r="B216" s="118"/>
      <c r="C216" s="118"/>
      <c r="D216" s="118"/>
      <c r="E216" s="118"/>
      <c r="F216" s="125"/>
      <c r="G216" s="125"/>
      <c r="H216" s="118"/>
      <c r="I216" s="134"/>
      <c r="J216" s="134"/>
      <c r="K216" s="101"/>
      <c r="L216" s="101"/>
      <c r="M216" s="101"/>
      <c r="N216" s="101"/>
      <c r="T216" s="101"/>
      <c r="U216" s="101"/>
    </row>
    <row r="217" spans="1:21" ht="135" customHeight="1">
      <c r="A217" s="117"/>
      <c r="B217" s="118"/>
      <c r="C217" s="118"/>
      <c r="D217" s="118"/>
      <c r="E217" s="118"/>
      <c r="F217" s="125"/>
      <c r="G217" s="125"/>
      <c r="H217" s="118"/>
      <c r="I217" s="134"/>
      <c r="J217" s="134"/>
      <c r="K217" s="101"/>
      <c r="L217" s="101"/>
      <c r="M217" s="101"/>
      <c r="N217" s="101"/>
      <c r="T217" s="101"/>
      <c r="U217" s="101"/>
    </row>
    <row r="218" spans="1:21" ht="135" customHeight="1">
      <c r="A218" s="117"/>
      <c r="B218" s="118"/>
      <c r="C218" s="118"/>
      <c r="D218" s="118"/>
      <c r="E218" s="118"/>
      <c r="F218" s="125"/>
      <c r="G218" s="125"/>
      <c r="H218" s="118"/>
      <c r="I218" s="134"/>
      <c r="J218" s="134"/>
      <c r="K218" s="101"/>
      <c r="L218" s="101"/>
      <c r="M218" s="101"/>
      <c r="N218" s="101"/>
      <c r="T218" s="101"/>
      <c r="U218" s="101"/>
    </row>
    <row r="219" spans="1:21" ht="135" customHeight="1">
      <c r="A219" s="117"/>
      <c r="B219" s="118"/>
      <c r="C219" s="118"/>
      <c r="D219" s="118"/>
      <c r="E219" s="118"/>
      <c r="F219" s="125"/>
      <c r="G219" s="125"/>
      <c r="H219" s="118"/>
      <c r="I219" s="134"/>
      <c r="J219" s="134"/>
      <c r="K219" s="101"/>
      <c r="L219" s="101"/>
      <c r="M219" s="101"/>
      <c r="N219" s="101"/>
      <c r="T219" s="101"/>
      <c r="U219" s="101"/>
    </row>
    <row r="220" spans="1:21" ht="135" customHeight="1">
      <c r="A220" s="117"/>
      <c r="B220" s="118"/>
      <c r="C220" s="118"/>
      <c r="D220" s="118"/>
      <c r="E220" s="118"/>
      <c r="F220" s="125"/>
      <c r="G220" s="125"/>
      <c r="H220" s="118"/>
      <c r="I220" s="134"/>
      <c r="J220" s="134"/>
      <c r="K220" s="101"/>
      <c r="L220" s="101"/>
      <c r="M220" s="101"/>
      <c r="N220" s="101"/>
      <c r="T220" s="101"/>
      <c r="U220" s="101"/>
    </row>
    <row r="221" spans="1:21" ht="135" customHeight="1">
      <c r="A221" s="117"/>
      <c r="B221" s="118"/>
      <c r="C221" s="118"/>
      <c r="D221" s="118"/>
      <c r="E221" s="118"/>
      <c r="F221" s="125"/>
      <c r="G221" s="125"/>
      <c r="H221" s="118"/>
      <c r="I221" s="134"/>
      <c r="J221" s="134"/>
      <c r="K221" s="101"/>
      <c r="L221" s="101"/>
      <c r="M221" s="101"/>
      <c r="N221" s="101"/>
      <c r="T221" s="101"/>
      <c r="U221" s="101"/>
    </row>
    <row r="222" spans="1:21" ht="135" customHeight="1">
      <c r="A222" s="117"/>
      <c r="B222" s="118"/>
      <c r="C222" s="118"/>
      <c r="D222" s="118"/>
      <c r="E222" s="118"/>
      <c r="F222" s="125"/>
      <c r="G222" s="125"/>
      <c r="H222" s="118"/>
      <c r="I222" s="134"/>
      <c r="J222" s="134"/>
      <c r="K222" s="101"/>
      <c r="L222" s="101"/>
      <c r="M222" s="101"/>
      <c r="N222" s="101"/>
      <c r="T222" s="101"/>
      <c r="U222" s="101"/>
    </row>
    <row r="223" spans="1:21" ht="135" customHeight="1">
      <c r="A223" s="117"/>
      <c r="B223" s="118"/>
      <c r="C223" s="118"/>
      <c r="D223" s="118"/>
      <c r="E223" s="118"/>
      <c r="F223" s="125"/>
      <c r="G223" s="125"/>
      <c r="H223" s="118"/>
      <c r="I223" s="134"/>
      <c r="J223" s="134"/>
      <c r="K223" s="101"/>
      <c r="L223" s="101"/>
      <c r="M223" s="101"/>
      <c r="N223" s="101"/>
      <c r="T223" s="101"/>
      <c r="U223" s="101"/>
    </row>
    <row r="224" spans="1:21" ht="135" customHeight="1">
      <c r="A224" s="117"/>
      <c r="B224" s="118"/>
      <c r="C224" s="118"/>
      <c r="D224" s="118"/>
      <c r="E224" s="118"/>
      <c r="F224" s="125"/>
      <c r="G224" s="125"/>
      <c r="H224" s="118"/>
      <c r="I224" s="134"/>
      <c r="J224" s="134"/>
      <c r="K224" s="101"/>
      <c r="L224" s="101"/>
      <c r="M224" s="101"/>
      <c r="N224" s="101"/>
      <c r="T224" s="101"/>
      <c r="U224" s="101"/>
    </row>
    <row r="225" spans="1:21" ht="135" customHeight="1">
      <c r="A225" s="117"/>
      <c r="B225" s="118"/>
      <c r="C225" s="118"/>
      <c r="D225" s="118"/>
      <c r="E225" s="118"/>
      <c r="F225" s="125"/>
      <c r="G225" s="125"/>
      <c r="H225" s="118"/>
      <c r="I225" s="134"/>
      <c r="J225" s="134"/>
      <c r="K225" s="101"/>
      <c r="L225" s="101"/>
      <c r="M225" s="101"/>
      <c r="N225" s="101"/>
      <c r="T225" s="101"/>
      <c r="U225" s="101"/>
    </row>
    <row r="226" spans="1:21" ht="135" customHeight="1">
      <c r="A226" s="117"/>
      <c r="B226" s="118"/>
      <c r="C226" s="118"/>
      <c r="D226" s="118"/>
      <c r="E226" s="118"/>
      <c r="F226" s="125"/>
      <c r="G226" s="125"/>
      <c r="H226" s="118"/>
      <c r="I226" s="134"/>
      <c r="J226" s="134"/>
      <c r="K226" s="101"/>
      <c r="L226" s="101"/>
      <c r="M226" s="101"/>
      <c r="N226" s="101"/>
      <c r="T226" s="101"/>
      <c r="U226" s="101"/>
    </row>
    <row r="227" spans="1:21" ht="135" customHeight="1">
      <c r="A227" s="117"/>
      <c r="B227" s="118"/>
      <c r="C227" s="118"/>
      <c r="D227" s="118"/>
      <c r="E227" s="118"/>
      <c r="F227" s="125"/>
      <c r="G227" s="125"/>
      <c r="H227" s="118"/>
      <c r="I227" s="134"/>
      <c r="J227" s="134"/>
      <c r="K227" s="101"/>
      <c r="L227" s="101"/>
      <c r="M227" s="101"/>
      <c r="N227" s="101"/>
      <c r="T227" s="101"/>
      <c r="U227" s="101"/>
    </row>
    <row r="228" spans="1:21" ht="135" customHeight="1">
      <c r="A228" s="117"/>
      <c r="B228" s="118"/>
      <c r="C228" s="118"/>
      <c r="D228" s="118"/>
      <c r="E228" s="118"/>
      <c r="F228" s="125"/>
      <c r="G228" s="125"/>
      <c r="H228" s="118"/>
      <c r="I228" s="134"/>
      <c r="J228" s="134"/>
      <c r="K228" s="101"/>
      <c r="L228" s="101"/>
      <c r="M228" s="101"/>
      <c r="N228" s="101"/>
      <c r="T228" s="101"/>
      <c r="U228" s="101"/>
    </row>
    <row r="229" spans="1:21" ht="135" customHeight="1">
      <c r="A229" s="117"/>
      <c r="B229" s="118"/>
      <c r="C229" s="118"/>
      <c r="D229" s="118"/>
      <c r="E229" s="118"/>
      <c r="F229" s="125"/>
      <c r="G229" s="125"/>
      <c r="H229" s="118"/>
      <c r="I229" s="134"/>
      <c r="J229" s="134"/>
      <c r="K229" s="101"/>
      <c r="L229" s="101"/>
      <c r="M229" s="101"/>
      <c r="N229" s="101"/>
      <c r="T229" s="101"/>
      <c r="U229" s="101"/>
    </row>
    <row r="230" spans="1:21" ht="135" customHeight="1">
      <c r="A230" s="117"/>
      <c r="B230" s="118"/>
      <c r="C230" s="118"/>
      <c r="D230" s="118"/>
      <c r="E230" s="118"/>
      <c r="F230" s="125"/>
      <c r="G230" s="125"/>
      <c r="H230" s="118"/>
      <c r="I230" s="134"/>
      <c r="J230" s="134"/>
      <c r="K230" s="101"/>
      <c r="L230" s="101"/>
      <c r="M230" s="101"/>
      <c r="N230" s="101"/>
      <c r="T230" s="101"/>
      <c r="U230" s="101"/>
    </row>
    <row r="231" spans="1:21" ht="135" customHeight="1">
      <c r="A231" s="117"/>
      <c r="B231" s="118"/>
      <c r="C231" s="118"/>
      <c r="D231" s="118"/>
      <c r="E231" s="118"/>
      <c r="F231" s="125"/>
      <c r="G231" s="125"/>
      <c r="H231" s="118"/>
      <c r="I231" s="134"/>
      <c r="J231" s="134"/>
      <c r="K231" s="101"/>
      <c r="L231" s="101"/>
      <c r="M231" s="101"/>
      <c r="N231" s="101"/>
      <c r="T231" s="101"/>
      <c r="U231" s="101"/>
    </row>
    <row r="232" spans="1:21" ht="135" customHeight="1">
      <c r="A232" s="117"/>
      <c r="B232" s="118"/>
      <c r="C232" s="118"/>
      <c r="D232" s="118"/>
      <c r="E232" s="118"/>
      <c r="F232" s="125"/>
      <c r="G232" s="125"/>
      <c r="H232" s="118"/>
      <c r="I232" s="134"/>
      <c r="J232" s="134"/>
      <c r="K232" s="101"/>
      <c r="L232" s="101"/>
      <c r="M232" s="101"/>
      <c r="N232" s="101"/>
      <c r="T232" s="101"/>
      <c r="U232" s="101"/>
    </row>
    <row r="233" spans="1:21" ht="135" customHeight="1">
      <c r="A233" s="117"/>
      <c r="B233" s="118"/>
      <c r="C233" s="118"/>
      <c r="D233" s="118"/>
      <c r="E233" s="118"/>
      <c r="F233" s="125"/>
      <c r="G233" s="125"/>
      <c r="H233" s="118"/>
      <c r="I233" s="134"/>
      <c r="J233" s="134"/>
      <c r="K233" s="101"/>
      <c r="L233" s="101"/>
      <c r="M233" s="101"/>
      <c r="N233" s="101"/>
      <c r="T233" s="101"/>
      <c r="U233" s="101"/>
    </row>
    <row r="234" spans="1:21" ht="135" customHeight="1">
      <c r="A234" s="117"/>
      <c r="B234" s="118"/>
      <c r="C234" s="118"/>
      <c r="D234" s="118"/>
      <c r="E234" s="118"/>
      <c r="F234" s="125"/>
      <c r="G234" s="125"/>
      <c r="H234" s="118"/>
      <c r="I234" s="134"/>
      <c r="J234" s="134"/>
      <c r="K234" s="101"/>
      <c r="L234" s="101"/>
      <c r="M234" s="101"/>
      <c r="N234" s="101"/>
      <c r="T234" s="101"/>
      <c r="U234" s="101"/>
    </row>
    <row r="235" spans="1:21" ht="135" customHeight="1">
      <c r="A235" s="117"/>
      <c r="B235" s="118"/>
      <c r="C235" s="118"/>
      <c r="D235" s="118"/>
      <c r="E235" s="118"/>
      <c r="F235" s="125"/>
      <c r="G235" s="125"/>
      <c r="H235" s="118"/>
      <c r="I235" s="134"/>
      <c r="J235" s="134"/>
      <c r="K235" s="101"/>
      <c r="L235" s="101"/>
      <c r="M235" s="101"/>
      <c r="N235" s="101"/>
      <c r="T235" s="101"/>
      <c r="U235" s="101"/>
    </row>
    <row r="236" spans="1:21" ht="135" customHeight="1">
      <c r="A236" s="117"/>
      <c r="B236" s="118"/>
      <c r="C236" s="118"/>
      <c r="D236" s="118"/>
      <c r="E236" s="118"/>
      <c r="F236" s="125"/>
      <c r="G236" s="125"/>
      <c r="H236" s="118"/>
      <c r="I236" s="134"/>
      <c r="J236" s="134"/>
      <c r="K236" s="101"/>
      <c r="L236" s="101"/>
      <c r="M236" s="101"/>
      <c r="N236" s="101"/>
      <c r="T236" s="101"/>
      <c r="U236" s="101"/>
    </row>
    <row r="237" spans="1:21" ht="135" customHeight="1">
      <c r="A237" s="117"/>
      <c r="B237" s="118"/>
      <c r="C237" s="118"/>
      <c r="D237" s="118"/>
      <c r="E237" s="118"/>
      <c r="F237" s="125"/>
      <c r="G237" s="125"/>
      <c r="H237" s="118"/>
      <c r="I237" s="134"/>
      <c r="J237" s="134"/>
      <c r="K237" s="101"/>
      <c r="L237" s="101"/>
      <c r="M237" s="101"/>
      <c r="N237" s="101"/>
      <c r="T237" s="101"/>
      <c r="U237" s="101"/>
    </row>
    <row r="238" spans="1:21" ht="135" customHeight="1">
      <c r="A238" s="117"/>
      <c r="B238" s="118"/>
      <c r="C238" s="118"/>
      <c r="D238" s="118"/>
      <c r="E238" s="118"/>
      <c r="F238" s="125"/>
      <c r="G238" s="125"/>
      <c r="H238" s="118"/>
      <c r="I238" s="134"/>
      <c r="J238" s="134"/>
      <c r="K238" s="101"/>
      <c r="L238" s="101"/>
      <c r="M238" s="101"/>
      <c r="N238" s="101"/>
      <c r="T238" s="101"/>
      <c r="U238" s="101"/>
    </row>
    <row r="239" spans="1:21" ht="135" customHeight="1">
      <c r="A239" s="117"/>
      <c r="B239" s="118"/>
      <c r="C239" s="118"/>
      <c r="D239" s="118"/>
      <c r="E239" s="118"/>
      <c r="F239" s="125"/>
      <c r="G239" s="125"/>
      <c r="H239" s="118"/>
      <c r="I239" s="134"/>
      <c r="J239" s="134"/>
      <c r="K239" s="101"/>
      <c r="L239" s="101"/>
      <c r="M239" s="101"/>
      <c r="N239" s="101"/>
      <c r="T239" s="101"/>
      <c r="U239" s="101"/>
    </row>
    <row r="240" spans="1:21" ht="135" customHeight="1">
      <c r="A240" s="117"/>
      <c r="B240" s="118"/>
      <c r="C240" s="118"/>
      <c r="D240" s="118"/>
      <c r="E240" s="118"/>
      <c r="F240" s="125"/>
      <c r="G240" s="125"/>
      <c r="H240" s="118"/>
      <c r="I240" s="134"/>
      <c r="J240" s="134"/>
      <c r="K240" s="101"/>
      <c r="L240" s="101"/>
      <c r="M240" s="101"/>
      <c r="N240" s="101"/>
      <c r="T240" s="101"/>
      <c r="U240" s="101"/>
    </row>
    <row r="241" spans="1:21" ht="135" customHeight="1">
      <c r="A241" s="117"/>
      <c r="B241" s="118"/>
      <c r="C241" s="118"/>
      <c r="D241" s="118"/>
      <c r="E241" s="118"/>
      <c r="F241" s="125"/>
      <c r="G241" s="125"/>
      <c r="H241" s="118"/>
      <c r="I241" s="134"/>
      <c r="J241" s="134"/>
      <c r="K241" s="101"/>
      <c r="L241" s="101"/>
      <c r="M241" s="101"/>
      <c r="N241" s="101"/>
      <c r="T241" s="101"/>
      <c r="U241" s="101"/>
    </row>
    <row r="242" spans="1:21" ht="135" customHeight="1">
      <c r="A242" s="117"/>
      <c r="B242" s="118"/>
      <c r="C242" s="118"/>
      <c r="D242" s="118"/>
      <c r="E242" s="118"/>
      <c r="F242" s="125"/>
      <c r="G242" s="125"/>
      <c r="H242" s="118"/>
      <c r="I242" s="134"/>
      <c r="J242" s="134"/>
      <c r="K242" s="101"/>
      <c r="L242" s="101"/>
      <c r="M242" s="101"/>
      <c r="N242" s="101"/>
      <c r="T242" s="101"/>
      <c r="U242" s="101"/>
    </row>
    <row r="243" spans="1:21" ht="135" customHeight="1">
      <c r="A243" s="117"/>
      <c r="B243" s="118"/>
      <c r="C243" s="118"/>
      <c r="D243" s="118"/>
      <c r="E243" s="118"/>
      <c r="F243" s="125"/>
      <c r="G243" s="125"/>
      <c r="H243" s="118"/>
      <c r="I243" s="134"/>
      <c r="J243" s="134"/>
      <c r="K243" s="101"/>
      <c r="L243" s="101"/>
      <c r="M243" s="101"/>
      <c r="N243" s="101"/>
      <c r="T243" s="101"/>
      <c r="U243" s="101"/>
    </row>
    <row r="244" spans="1:21" ht="135" customHeight="1">
      <c r="A244" s="117"/>
      <c r="B244" s="118"/>
      <c r="C244" s="118"/>
      <c r="D244" s="118"/>
      <c r="E244" s="118"/>
      <c r="F244" s="125"/>
      <c r="G244" s="125"/>
      <c r="H244" s="118"/>
      <c r="I244" s="134"/>
      <c r="J244" s="134"/>
      <c r="K244" s="101"/>
      <c r="L244" s="101"/>
      <c r="M244" s="101"/>
      <c r="N244" s="101"/>
      <c r="T244" s="101"/>
      <c r="U244" s="101"/>
    </row>
    <row r="245" spans="1:21" ht="135" customHeight="1">
      <c r="A245" s="117"/>
      <c r="B245" s="118"/>
      <c r="C245" s="118"/>
      <c r="D245" s="118"/>
      <c r="E245" s="118"/>
      <c r="F245" s="125"/>
      <c r="G245" s="125"/>
      <c r="H245" s="118"/>
      <c r="I245" s="134"/>
      <c r="J245" s="134"/>
      <c r="K245" s="101"/>
      <c r="L245" s="101"/>
      <c r="M245" s="101"/>
      <c r="N245" s="101"/>
      <c r="T245" s="101"/>
      <c r="U245" s="101"/>
    </row>
    <row r="246" spans="1:21" ht="135" customHeight="1">
      <c r="A246" s="117"/>
      <c r="B246" s="118"/>
      <c r="C246" s="118"/>
      <c r="D246" s="118"/>
      <c r="E246" s="118"/>
      <c r="F246" s="125"/>
      <c r="G246" s="125"/>
      <c r="H246" s="118"/>
      <c r="I246" s="134"/>
      <c r="J246" s="134"/>
      <c r="K246" s="101"/>
      <c r="L246" s="101"/>
      <c r="M246" s="101"/>
      <c r="N246" s="101"/>
      <c r="T246" s="101"/>
      <c r="U246" s="101"/>
    </row>
    <row r="247" spans="1:21" ht="135" customHeight="1">
      <c r="A247" s="117"/>
      <c r="B247" s="118"/>
      <c r="C247" s="118"/>
      <c r="D247" s="118"/>
      <c r="E247" s="118"/>
      <c r="F247" s="125"/>
      <c r="G247" s="125"/>
      <c r="H247" s="118"/>
      <c r="I247" s="134"/>
      <c r="J247" s="134"/>
      <c r="K247" s="101"/>
      <c r="L247" s="101"/>
      <c r="M247" s="101"/>
      <c r="N247" s="101"/>
      <c r="T247" s="101"/>
      <c r="U247" s="101"/>
    </row>
    <row r="248" spans="1:21" ht="135" customHeight="1">
      <c r="A248" s="117"/>
      <c r="B248" s="118"/>
      <c r="C248" s="118"/>
      <c r="D248" s="118"/>
      <c r="E248" s="118"/>
      <c r="F248" s="125"/>
      <c r="G248" s="125"/>
      <c r="H248" s="118"/>
      <c r="I248" s="134"/>
      <c r="J248" s="134"/>
      <c r="K248" s="101"/>
      <c r="L248" s="101"/>
      <c r="M248" s="101"/>
      <c r="N248" s="101"/>
      <c r="T248" s="101"/>
      <c r="U248" s="101"/>
    </row>
    <row r="249" spans="1:21" ht="135" customHeight="1">
      <c r="A249" s="117"/>
      <c r="B249" s="118"/>
      <c r="C249" s="118"/>
      <c r="D249" s="118"/>
      <c r="E249" s="118"/>
      <c r="F249" s="125"/>
      <c r="G249" s="125"/>
      <c r="H249" s="118"/>
      <c r="I249" s="134"/>
      <c r="J249" s="134"/>
      <c r="K249" s="101"/>
      <c r="L249" s="101"/>
      <c r="M249" s="101"/>
      <c r="N249" s="101"/>
      <c r="T249" s="101"/>
      <c r="U249" s="101"/>
    </row>
    <row r="250" spans="1:21" ht="135" customHeight="1">
      <c r="A250" s="117"/>
      <c r="B250" s="118"/>
      <c r="C250" s="118"/>
      <c r="D250" s="118"/>
      <c r="E250" s="118"/>
      <c r="F250" s="125"/>
      <c r="G250" s="125"/>
      <c r="H250" s="118"/>
      <c r="I250" s="134"/>
      <c r="J250" s="134"/>
      <c r="K250" s="101"/>
      <c r="L250" s="101"/>
      <c r="M250" s="101"/>
      <c r="N250" s="101"/>
      <c r="T250" s="101"/>
      <c r="U250" s="101"/>
    </row>
    <row r="251" spans="1:21" ht="135" customHeight="1">
      <c r="A251" s="117"/>
      <c r="B251" s="118"/>
      <c r="C251" s="118"/>
      <c r="D251" s="118"/>
      <c r="E251" s="118"/>
      <c r="F251" s="125"/>
      <c r="G251" s="125"/>
      <c r="H251" s="118"/>
      <c r="I251" s="134"/>
      <c r="J251" s="134"/>
      <c r="K251" s="101"/>
      <c r="L251" s="101"/>
      <c r="M251" s="101"/>
      <c r="N251" s="101"/>
      <c r="T251" s="101"/>
      <c r="U251" s="101"/>
    </row>
    <row r="252" spans="1:21" ht="135" customHeight="1">
      <c r="A252" s="117"/>
      <c r="B252" s="118"/>
      <c r="C252" s="118"/>
      <c r="D252" s="118"/>
      <c r="E252" s="118"/>
      <c r="F252" s="125"/>
      <c r="G252" s="125"/>
      <c r="H252" s="118"/>
      <c r="I252" s="134"/>
      <c r="J252" s="134"/>
      <c r="K252" s="101"/>
      <c r="L252" s="101"/>
      <c r="M252" s="101"/>
      <c r="N252" s="101"/>
      <c r="T252" s="101"/>
      <c r="U252" s="101"/>
    </row>
    <row r="253" spans="1:21" ht="135" customHeight="1">
      <c r="A253" s="117"/>
      <c r="B253" s="118"/>
      <c r="C253" s="118"/>
      <c r="D253" s="118"/>
      <c r="E253" s="118"/>
      <c r="F253" s="125"/>
      <c r="G253" s="125"/>
      <c r="H253" s="118"/>
      <c r="I253" s="134"/>
      <c r="J253" s="134"/>
      <c r="K253" s="101"/>
      <c r="L253" s="101"/>
      <c r="M253" s="101"/>
      <c r="N253" s="101"/>
      <c r="T253" s="101"/>
      <c r="U253" s="101"/>
    </row>
    <row r="254" spans="1:21" ht="135" customHeight="1">
      <c r="A254" s="117"/>
      <c r="B254" s="118"/>
      <c r="C254" s="118"/>
      <c r="D254" s="118"/>
      <c r="E254" s="118"/>
      <c r="F254" s="125"/>
      <c r="G254" s="125"/>
      <c r="H254" s="118"/>
      <c r="I254" s="134"/>
      <c r="J254" s="134"/>
      <c r="K254" s="101"/>
      <c r="L254" s="101"/>
      <c r="M254" s="101"/>
      <c r="N254" s="101"/>
      <c r="T254" s="101"/>
      <c r="U254" s="101"/>
    </row>
    <row r="255" spans="1:21" ht="135" customHeight="1">
      <c r="A255" s="117"/>
      <c r="B255" s="118"/>
      <c r="C255" s="118"/>
      <c r="D255" s="118"/>
      <c r="E255" s="118"/>
      <c r="F255" s="125"/>
      <c r="G255" s="125"/>
      <c r="H255" s="118"/>
      <c r="I255" s="134"/>
      <c r="J255" s="134"/>
      <c r="K255" s="101"/>
      <c r="L255" s="101"/>
      <c r="M255" s="101"/>
      <c r="N255" s="101"/>
      <c r="T255" s="101"/>
      <c r="U255" s="101"/>
    </row>
    <row r="256" spans="1:21" ht="135" customHeight="1">
      <c r="A256" s="117"/>
      <c r="B256" s="118"/>
      <c r="C256" s="118"/>
      <c r="D256" s="118"/>
      <c r="E256" s="118"/>
      <c r="F256" s="125"/>
      <c r="G256" s="125"/>
      <c r="H256" s="118"/>
      <c r="I256" s="134"/>
      <c r="J256" s="134"/>
      <c r="K256" s="101"/>
      <c r="L256" s="101"/>
      <c r="M256" s="101"/>
      <c r="N256" s="101"/>
      <c r="T256" s="101"/>
      <c r="U256" s="101"/>
    </row>
    <row r="257" spans="1:21" ht="135" customHeight="1">
      <c r="A257" s="117"/>
      <c r="B257" s="118"/>
      <c r="C257" s="118"/>
      <c r="D257" s="118"/>
      <c r="E257" s="118"/>
      <c r="F257" s="125"/>
      <c r="G257" s="125"/>
      <c r="H257" s="118"/>
      <c r="I257" s="134"/>
      <c r="J257" s="134"/>
      <c r="K257" s="101"/>
      <c r="L257" s="101"/>
      <c r="M257" s="101"/>
      <c r="N257" s="101"/>
      <c r="T257" s="101"/>
      <c r="U257" s="101"/>
    </row>
    <row r="258" spans="1:21" ht="135" customHeight="1">
      <c r="A258" s="117"/>
      <c r="B258" s="118"/>
      <c r="C258" s="118"/>
      <c r="D258" s="118"/>
      <c r="E258" s="118"/>
      <c r="F258" s="125"/>
      <c r="G258" s="125"/>
      <c r="H258" s="118"/>
      <c r="I258" s="134"/>
      <c r="J258" s="134"/>
      <c r="K258" s="101"/>
      <c r="L258" s="101"/>
      <c r="M258" s="101"/>
      <c r="N258" s="101"/>
      <c r="T258" s="101"/>
      <c r="U258" s="101"/>
    </row>
    <row r="259" spans="1:21" ht="135" customHeight="1">
      <c r="A259" s="117"/>
      <c r="B259" s="118"/>
      <c r="C259" s="118"/>
      <c r="D259" s="118"/>
      <c r="E259" s="118"/>
      <c r="F259" s="125"/>
      <c r="G259" s="125"/>
      <c r="H259" s="118"/>
      <c r="I259" s="134"/>
      <c r="J259" s="134"/>
      <c r="K259" s="101"/>
      <c r="L259" s="101"/>
      <c r="M259" s="101"/>
      <c r="N259" s="101"/>
      <c r="T259" s="101"/>
      <c r="U259" s="101"/>
    </row>
    <row r="260" spans="1:21" ht="135" customHeight="1">
      <c r="A260" s="117"/>
      <c r="B260" s="118"/>
      <c r="C260" s="118"/>
      <c r="D260" s="118"/>
      <c r="E260" s="118"/>
      <c r="F260" s="125"/>
      <c r="G260" s="125"/>
      <c r="H260" s="118"/>
      <c r="I260" s="134"/>
      <c r="J260" s="134"/>
      <c r="K260" s="101"/>
      <c r="L260" s="101"/>
      <c r="M260" s="101"/>
      <c r="N260" s="101"/>
      <c r="T260" s="101"/>
      <c r="U260" s="101"/>
    </row>
    <row r="261" spans="1:21" ht="135" customHeight="1">
      <c r="A261" s="117"/>
      <c r="B261" s="118"/>
      <c r="C261" s="118"/>
      <c r="D261" s="118"/>
      <c r="E261" s="118"/>
      <c r="F261" s="125"/>
      <c r="G261" s="125"/>
      <c r="H261" s="118"/>
      <c r="I261" s="134"/>
      <c r="J261" s="134"/>
      <c r="K261" s="101"/>
      <c r="L261" s="101"/>
      <c r="M261" s="101"/>
      <c r="N261" s="101"/>
      <c r="T261" s="101"/>
      <c r="U261" s="101"/>
    </row>
    <row r="262" spans="1:21" ht="135" customHeight="1">
      <c r="A262" s="117"/>
      <c r="B262" s="118"/>
      <c r="C262" s="118"/>
      <c r="D262" s="118"/>
      <c r="E262" s="118"/>
      <c r="F262" s="125"/>
      <c r="G262" s="125"/>
      <c r="H262" s="118"/>
      <c r="I262" s="134"/>
      <c r="J262" s="134"/>
      <c r="K262" s="101"/>
      <c r="L262" s="101"/>
      <c r="M262" s="101"/>
      <c r="N262" s="101"/>
      <c r="T262" s="101"/>
      <c r="U262" s="101"/>
    </row>
    <row r="263" spans="1:21" ht="135" customHeight="1">
      <c r="A263" s="117"/>
      <c r="B263" s="118"/>
      <c r="C263" s="118"/>
      <c r="D263" s="118"/>
      <c r="E263" s="118"/>
      <c r="F263" s="125"/>
      <c r="G263" s="125"/>
      <c r="H263" s="118"/>
      <c r="I263" s="134"/>
      <c r="J263" s="134"/>
      <c r="K263" s="101"/>
      <c r="L263" s="101"/>
      <c r="M263" s="101"/>
      <c r="N263" s="101"/>
      <c r="T263" s="101"/>
      <c r="U263" s="101"/>
    </row>
    <row r="264" spans="1:21" ht="135" customHeight="1">
      <c r="A264" s="117"/>
      <c r="B264" s="118"/>
      <c r="C264" s="118"/>
      <c r="D264" s="118"/>
      <c r="E264" s="118"/>
      <c r="F264" s="125"/>
      <c r="G264" s="125"/>
      <c r="H264" s="118"/>
      <c r="I264" s="134"/>
      <c r="J264" s="134"/>
      <c r="K264" s="101"/>
      <c r="L264" s="101"/>
      <c r="M264" s="101"/>
      <c r="N264" s="101"/>
      <c r="T264" s="101"/>
      <c r="U264" s="101"/>
    </row>
    <row r="265" spans="1:21" ht="135" customHeight="1">
      <c r="A265" s="117"/>
      <c r="B265" s="118"/>
      <c r="C265" s="118"/>
      <c r="D265" s="118"/>
      <c r="E265" s="118"/>
      <c r="F265" s="125"/>
      <c r="G265" s="125"/>
      <c r="H265" s="118"/>
      <c r="I265" s="134"/>
      <c r="J265" s="134"/>
      <c r="K265" s="101"/>
      <c r="L265" s="101"/>
      <c r="M265" s="101"/>
      <c r="N265" s="101"/>
      <c r="T265" s="101"/>
      <c r="U265" s="101"/>
    </row>
    <row r="266" spans="1:21" ht="135" customHeight="1">
      <c r="A266" s="117"/>
      <c r="B266" s="118"/>
      <c r="C266" s="118"/>
      <c r="D266" s="118"/>
      <c r="E266" s="118"/>
      <c r="F266" s="125"/>
      <c r="G266" s="125"/>
      <c r="H266" s="118"/>
      <c r="I266" s="134"/>
      <c r="J266" s="134"/>
      <c r="K266" s="101"/>
      <c r="L266" s="101"/>
      <c r="M266" s="101"/>
      <c r="N266" s="101"/>
      <c r="T266" s="101"/>
      <c r="U266" s="101"/>
    </row>
    <row r="267" spans="1:21" ht="135" customHeight="1">
      <c r="A267" s="117"/>
      <c r="B267" s="118"/>
      <c r="C267" s="118"/>
      <c r="D267" s="118"/>
      <c r="E267" s="118"/>
      <c r="F267" s="125"/>
      <c r="G267" s="125"/>
      <c r="H267" s="118"/>
      <c r="I267" s="134"/>
      <c r="J267" s="134"/>
      <c r="K267" s="101"/>
      <c r="L267" s="101"/>
      <c r="M267" s="101"/>
      <c r="N267" s="101"/>
      <c r="T267" s="101"/>
      <c r="U267" s="101"/>
    </row>
    <row r="268" spans="1:21" ht="135" customHeight="1">
      <c r="A268" s="117"/>
      <c r="B268" s="118"/>
      <c r="C268" s="118"/>
      <c r="D268" s="118"/>
      <c r="E268" s="118"/>
      <c r="F268" s="125"/>
      <c r="G268" s="125"/>
      <c r="H268" s="118"/>
      <c r="I268" s="134"/>
      <c r="J268" s="134"/>
      <c r="K268" s="101"/>
      <c r="L268" s="101"/>
      <c r="M268" s="101"/>
      <c r="N268" s="101"/>
      <c r="T268" s="101"/>
      <c r="U268" s="101"/>
    </row>
    <row r="269" spans="1:21" ht="135" customHeight="1">
      <c r="A269" s="117"/>
      <c r="B269" s="118"/>
      <c r="C269" s="118"/>
      <c r="D269" s="118"/>
      <c r="E269" s="118"/>
      <c r="F269" s="125"/>
      <c r="G269" s="125"/>
      <c r="H269" s="118"/>
      <c r="I269" s="134"/>
      <c r="J269" s="134"/>
      <c r="K269" s="101"/>
      <c r="L269" s="101"/>
      <c r="M269" s="101"/>
      <c r="N269" s="101"/>
      <c r="T269" s="101"/>
      <c r="U269" s="101"/>
    </row>
    <row r="270" spans="1:21" ht="135" customHeight="1">
      <c r="A270" s="117"/>
      <c r="B270" s="118"/>
      <c r="C270" s="118"/>
      <c r="D270" s="118"/>
      <c r="E270" s="118"/>
      <c r="F270" s="125"/>
      <c r="G270" s="125"/>
      <c r="H270" s="118"/>
      <c r="I270" s="134"/>
      <c r="J270" s="134"/>
      <c r="K270" s="101"/>
      <c r="L270" s="101"/>
      <c r="M270" s="101"/>
      <c r="N270" s="101"/>
      <c r="T270" s="101"/>
      <c r="U270" s="101"/>
    </row>
    <row r="271" spans="1:21" ht="135" customHeight="1">
      <c r="A271" s="117"/>
      <c r="B271" s="118"/>
      <c r="C271" s="118"/>
      <c r="D271" s="118"/>
      <c r="E271" s="118"/>
      <c r="F271" s="125"/>
      <c r="G271" s="125"/>
      <c r="H271" s="118"/>
      <c r="I271" s="134"/>
      <c r="J271" s="134"/>
      <c r="K271" s="101"/>
      <c r="L271" s="101"/>
      <c r="M271" s="101"/>
      <c r="N271" s="101"/>
      <c r="T271" s="101"/>
      <c r="U271" s="101"/>
    </row>
    <row r="272" spans="1:21" ht="135" customHeight="1">
      <c r="A272" s="117"/>
      <c r="B272" s="118"/>
      <c r="C272" s="118"/>
      <c r="D272" s="118"/>
      <c r="E272" s="118"/>
      <c r="F272" s="125"/>
      <c r="G272" s="125"/>
      <c r="H272" s="118"/>
      <c r="I272" s="134"/>
      <c r="J272" s="134"/>
      <c r="K272" s="101"/>
      <c r="L272" s="101"/>
      <c r="M272" s="101"/>
      <c r="N272" s="101"/>
      <c r="T272" s="101"/>
      <c r="U272" s="101"/>
    </row>
    <row r="273" spans="1:21" ht="135" customHeight="1">
      <c r="A273" s="117"/>
      <c r="B273" s="118"/>
      <c r="C273" s="118"/>
      <c r="D273" s="118"/>
      <c r="E273" s="118"/>
      <c r="F273" s="125"/>
      <c r="G273" s="125"/>
      <c r="H273" s="118"/>
      <c r="I273" s="134"/>
      <c r="J273" s="134"/>
      <c r="K273" s="101"/>
      <c r="L273" s="101"/>
      <c r="M273" s="101"/>
      <c r="N273" s="101"/>
      <c r="T273" s="101"/>
      <c r="U273" s="101"/>
    </row>
    <row r="274" spans="1:21" ht="135" customHeight="1">
      <c r="A274" s="117"/>
      <c r="B274" s="118"/>
      <c r="C274" s="118"/>
      <c r="D274" s="118"/>
      <c r="E274" s="118"/>
      <c r="F274" s="125"/>
      <c r="G274" s="125"/>
      <c r="H274" s="118"/>
      <c r="I274" s="134"/>
      <c r="J274" s="134"/>
      <c r="K274" s="101"/>
      <c r="L274" s="101"/>
      <c r="M274" s="101"/>
      <c r="N274" s="101"/>
      <c r="T274" s="101"/>
      <c r="U274" s="101"/>
    </row>
    <row r="275" spans="1:21" ht="135" customHeight="1">
      <c r="A275" s="117"/>
      <c r="B275" s="118"/>
      <c r="C275" s="118"/>
      <c r="D275" s="118"/>
      <c r="E275" s="118"/>
      <c r="F275" s="125"/>
      <c r="G275" s="125"/>
      <c r="H275" s="118"/>
      <c r="I275" s="134"/>
      <c r="J275" s="134"/>
      <c r="K275" s="101"/>
      <c r="L275" s="101"/>
      <c r="M275" s="101"/>
      <c r="N275" s="101"/>
      <c r="T275" s="101"/>
      <c r="U275" s="101"/>
    </row>
    <row r="276" spans="1:21" ht="135" customHeight="1">
      <c r="A276" s="117"/>
      <c r="B276" s="118"/>
      <c r="C276" s="118"/>
      <c r="D276" s="118"/>
      <c r="E276" s="118"/>
      <c r="F276" s="125"/>
      <c r="G276" s="125"/>
      <c r="H276" s="118"/>
      <c r="I276" s="134"/>
      <c r="J276" s="134"/>
      <c r="K276" s="101"/>
      <c r="L276" s="101"/>
      <c r="M276" s="101"/>
      <c r="N276" s="101"/>
      <c r="T276" s="101"/>
      <c r="U276" s="101"/>
    </row>
    <row r="277" spans="1:21" ht="135" customHeight="1">
      <c r="A277" s="117"/>
      <c r="B277" s="118"/>
      <c r="C277" s="118"/>
      <c r="D277" s="118"/>
      <c r="E277" s="118"/>
      <c r="F277" s="125"/>
      <c r="G277" s="125"/>
      <c r="H277" s="118"/>
      <c r="I277" s="134"/>
      <c r="J277" s="134"/>
      <c r="K277" s="101"/>
      <c r="L277" s="101"/>
      <c r="M277" s="101"/>
      <c r="N277" s="101"/>
      <c r="T277" s="101"/>
      <c r="U277" s="101"/>
    </row>
    <row r="278" spans="1:21" ht="135" customHeight="1">
      <c r="A278" s="117"/>
      <c r="B278" s="118"/>
      <c r="C278" s="118"/>
      <c r="D278" s="118"/>
      <c r="E278" s="118"/>
      <c r="F278" s="125"/>
      <c r="G278" s="125"/>
      <c r="H278" s="118"/>
      <c r="I278" s="134"/>
      <c r="J278" s="134"/>
      <c r="K278" s="101"/>
      <c r="L278" s="101"/>
      <c r="M278" s="101"/>
      <c r="N278" s="101"/>
      <c r="T278" s="101"/>
      <c r="U278" s="101"/>
    </row>
    <row r="279" spans="1:21" ht="135" customHeight="1">
      <c r="A279" s="117"/>
      <c r="B279" s="118"/>
      <c r="C279" s="118"/>
      <c r="D279" s="118"/>
      <c r="E279" s="118"/>
      <c r="F279" s="125"/>
      <c r="G279" s="125"/>
      <c r="H279" s="118"/>
      <c r="I279" s="134"/>
      <c r="J279" s="134"/>
      <c r="K279" s="101"/>
      <c r="L279" s="101"/>
      <c r="M279" s="101"/>
      <c r="N279" s="101"/>
      <c r="T279" s="101"/>
      <c r="U279" s="101"/>
    </row>
    <row r="280" spans="1:21" ht="135" customHeight="1">
      <c r="A280" s="117"/>
      <c r="B280" s="118"/>
      <c r="C280" s="118"/>
      <c r="D280" s="118"/>
      <c r="E280" s="118"/>
      <c r="F280" s="125"/>
      <c r="G280" s="125"/>
      <c r="H280" s="118"/>
      <c r="I280" s="134"/>
      <c r="J280" s="134"/>
      <c r="K280" s="101"/>
      <c r="L280" s="101"/>
      <c r="M280" s="101"/>
      <c r="N280" s="101"/>
      <c r="T280" s="101"/>
      <c r="U280" s="101"/>
    </row>
    <row r="281" spans="1:21" ht="135" customHeight="1">
      <c r="A281" s="117"/>
      <c r="B281" s="118"/>
      <c r="C281" s="118"/>
      <c r="D281" s="118"/>
      <c r="E281" s="118"/>
      <c r="F281" s="125"/>
      <c r="G281" s="125"/>
      <c r="H281" s="118"/>
      <c r="I281" s="134"/>
      <c r="J281" s="134"/>
      <c r="K281" s="101"/>
      <c r="L281" s="101"/>
      <c r="M281" s="101"/>
      <c r="N281" s="101"/>
      <c r="T281" s="101"/>
      <c r="U281" s="101"/>
    </row>
    <row r="282" spans="1:21" ht="135" customHeight="1">
      <c r="A282" s="117"/>
      <c r="B282" s="118"/>
      <c r="C282" s="118"/>
      <c r="D282" s="118"/>
      <c r="E282" s="118"/>
      <c r="F282" s="125"/>
      <c r="G282" s="125"/>
      <c r="H282" s="118"/>
      <c r="I282" s="134"/>
      <c r="J282" s="134"/>
      <c r="K282" s="101"/>
      <c r="L282" s="101"/>
      <c r="M282" s="101"/>
      <c r="N282" s="101"/>
      <c r="T282" s="101"/>
      <c r="U282" s="101"/>
    </row>
    <row r="283" spans="1:21" ht="135" customHeight="1">
      <c r="A283" s="117"/>
      <c r="B283" s="118"/>
      <c r="C283" s="118"/>
      <c r="D283" s="118"/>
      <c r="E283" s="118"/>
      <c r="F283" s="125"/>
      <c r="G283" s="125"/>
      <c r="H283" s="118"/>
      <c r="I283" s="134"/>
      <c r="J283" s="134"/>
      <c r="K283" s="101"/>
      <c r="L283" s="101"/>
      <c r="M283" s="101"/>
      <c r="N283" s="101"/>
      <c r="T283" s="101"/>
      <c r="U283" s="101"/>
    </row>
    <row r="284" spans="1:21" ht="135" customHeight="1">
      <c r="A284" s="117"/>
      <c r="B284" s="118"/>
      <c r="C284" s="118"/>
      <c r="D284" s="118"/>
      <c r="E284" s="118"/>
      <c r="F284" s="125"/>
      <c r="G284" s="125"/>
      <c r="H284" s="118"/>
      <c r="I284" s="134"/>
      <c r="J284" s="134"/>
      <c r="K284" s="101"/>
      <c r="L284" s="101"/>
      <c r="M284" s="101"/>
      <c r="N284" s="101"/>
      <c r="T284" s="101"/>
      <c r="U284" s="101"/>
    </row>
    <row r="285" spans="1:21" ht="135" customHeight="1">
      <c r="A285" s="117"/>
      <c r="B285" s="118"/>
      <c r="C285" s="118"/>
      <c r="D285" s="118"/>
      <c r="E285" s="118"/>
      <c r="F285" s="125"/>
      <c r="G285" s="125"/>
      <c r="H285" s="118"/>
      <c r="I285" s="134"/>
      <c r="J285" s="134"/>
      <c r="K285" s="101"/>
      <c r="L285" s="101"/>
      <c r="M285" s="101"/>
      <c r="N285" s="101"/>
      <c r="T285" s="101"/>
      <c r="U285" s="101"/>
    </row>
    <row r="286" spans="1:21" ht="135" customHeight="1">
      <c r="A286" s="117"/>
      <c r="B286" s="118"/>
      <c r="C286" s="118"/>
      <c r="D286" s="118"/>
      <c r="E286" s="118"/>
      <c r="F286" s="125"/>
      <c r="G286" s="125"/>
      <c r="H286" s="118"/>
      <c r="I286" s="134"/>
      <c r="J286" s="134"/>
      <c r="K286" s="101"/>
      <c r="L286" s="101"/>
      <c r="M286" s="101"/>
      <c r="N286" s="101"/>
      <c r="T286" s="101"/>
      <c r="U286" s="101"/>
    </row>
    <row r="287" spans="1:21" ht="135" customHeight="1">
      <c r="A287" s="117"/>
      <c r="B287" s="118"/>
      <c r="C287" s="118"/>
      <c r="D287" s="118"/>
      <c r="E287" s="118"/>
      <c r="F287" s="125"/>
      <c r="G287" s="125"/>
      <c r="H287" s="118"/>
      <c r="I287" s="134"/>
      <c r="J287" s="134"/>
      <c r="K287" s="101"/>
      <c r="L287" s="101"/>
      <c r="M287" s="101"/>
      <c r="N287" s="101"/>
      <c r="T287" s="101"/>
      <c r="U287" s="101"/>
    </row>
    <row r="288" spans="1:21" ht="135" customHeight="1">
      <c r="A288" s="117"/>
      <c r="B288" s="118"/>
      <c r="C288" s="118"/>
      <c r="D288" s="118"/>
      <c r="E288" s="118"/>
      <c r="F288" s="125"/>
      <c r="G288" s="125"/>
      <c r="H288" s="118"/>
      <c r="I288" s="134"/>
      <c r="J288" s="134"/>
      <c r="K288" s="101"/>
      <c r="L288" s="101"/>
      <c r="M288" s="101"/>
      <c r="N288" s="101"/>
      <c r="T288" s="101"/>
      <c r="U288" s="101"/>
    </row>
    <row r="289" spans="1:21" ht="135" customHeight="1">
      <c r="A289" s="117"/>
      <c r="B289" s="118"/>
      <c r="C289" s="118"/>
      <c r="D289" s="118"/>
      <c r="E289" s="118"/>
      <c r="F289" s="125"/>
      <c r="G289" s="125"/>
      <c r="H289" s="118"/>
      <c r="I289" s="134"/>
      <c r="J289" s="134"/>
      <c r="K289" s="101"/>
      <c r="L289" s="101"/>
      <c r="M289" s="101"/>
      <c r="N289" s="101"/>
      <c r="T289" s="101"/>
      <c r="U289" s="101"/>
    </row>
    <row r="290" spans="1:21" ht="135" customHeight="1">
      <c r="A290" s="117"/>
      <c r="B290" s="118"/>
      <c r="C290" s="118"/>
      <c r="D290" s="118"/>
      <c r="E290" s="118"/>
      <c r="F290" s="125"/>
      <c r="G290" s="125"/>
      <c r="H290" s="118"/>
      <c r="I290" s="134"/>
      <c r="J290" s="134"/>
      <c r="K290" s="101"/>
      <c r="L290" s="101"/>
      <c r="M290" s="101"/>
      <c r="N290" s="101"/>
      <c r="T290" s="101"/>
      <c r="U290" s="101"/>
    </row>
    <row r="291" spans="1:21" ht="135" customHeight="1">
      <c r="A291" s="117"/>
      <c r="B291" s="118"/>
      <c r="C291" s="118"/>
      <c r="D291" s="118"/>
      <c r="E291" s="118"/>
      <c r="F291" s="125"/>
      <c r="G291" s="125"/>
      <c r="H291" s="118"/>
      <c r="I291" s="134"/>
      <c r="J291" s="134"/>
      <c r="K291" s="101"/>
      <c r="L291" s="101"/>
      <c r="M291" s="101"/>
      <c r="N291" s="101"/>
      <c r="T291" s="101"/>
      <c r="U291" s="101"/>
    </row>
    <row r="292" spans="1:21" ht="135" customHeight="1">
      <c r="A292" s="117"/>
      <c r="B292" s="118"/>
      <c r="C292" s="118"/>
      <c r="D292" s="118"/>
      <c r="E292" s="118"/>
      <c r="F292" s="125"/>
      <c r="G292" s="125"/>
      <c r="H292" s="118"/>
      <c r="I292" s="134"/>
      <c r="J292" s="134"/>
      <c r="K292" s="101"/>
      <c r="L292" s="101"/>
      <c r="M292" s="101"/>
      <c r="N292" s="101"/>
      <c r="T292" s="101"/>
      <c r="U292" s="101"/>
    </row>
    <row r="293" spans="1:21" ht="135" customHeight="1">
      <c r="A293" s="117"/>
      <c r="B293" s="118"/>
      <c r="C293" s="118"/>
      <c r="D293" s="118"/>
      <c r="E293" s="118"/>
      <c r="F293" s="125"/>
      <c r="G293" s="125"/>
      <c r="H293" s="118"/>
      <c r="I293" s="134"/>
      <c r="J293" s="134"/>
      <c r="K293" s="101"/>
      <c r="L293" s="101"/>
      <c r="M293" s="101"/>
      <c r="N293" s="101"/>
      <c r="T293" s="101"/>
      <c r="U293" s="101"/>
    </row>
    <row r="294" spans="1:21" ht="135" customHeight="1">
      <c r="A294" s="117"/>
      <c r="B294" s="118"/>
      <c r="C294" s="118"/>
      <c r="D294" s="118"/>
      <c r="E294" s="118"/>
      <c r="F294" s="125"/>
      <c r="G294" s="125"/>
      <c r="H294" s="118"/>
      <c r="I294" s="134"/>
      <c r="J294" s="134"/>
      <c r="K294" s="101"/>
      <c r="L294" s="101"/>
      <c r="M294" s="101"/>
      <c r="N294" s="101"/>
      <c r="T294" s="101"/>
      <c r="U294" s="101"/>
    </row>
    <row r="295" spans="1:21" ht="135" customHeight="1">
      <c r="A295" s="117"/>
      <c r="B295" s="118"/>
      <c r="C295" s="118"/>
      <c r="D295" s="118"/>
      <c r="E295" s="118"/>
      <c r="F295" s="125"/>
      <c r="G295" s="125"/>
      <c r="H295" s="118"/>
      <c r="I295" s="134"/>
      <c r="J295" s="134"/>
      <c r="K295" s="101"/>
      <c r="L295" s="101"/>
      <c r="M295" s="101"/>
      <c r="N295" s="101"/>
      <c r="T295" s="101"/>
      <c r="U295" s="101"/>
    </row>
    <row r="296" spans="1:21" ht="135" customHeight="1">
      <c r="A296" s="117"/>
      <c r="B296" s="118"/>
      <c r="C296" s="118"/>
      <c r="D296" s="118"/>
      <c r="E296" s="118"/>
      <c r="F296" s="125"/>
      <c r="G296" s="125"/>
      <c r="H296" s="118"/>
      <c r="I296" s="134"/>
      <c r="J296" s="134"/>
      <c r="K296" s="101"/>
      <c r="L296" s="101"/>
      <c r="M296" s="101"/>
      <c r="N296" s="101"/>
      <c r="T296" s="101"/>
      <c r="U296" s="101"/>
    </row>
    <row r="297" spans="1:21" ht="135" customHeight="1">
      <c r="A297" s="117"/>
      <c r="B297" s="118"/>
      <c r="C297" s="118"/>
      <c r="D297" s="118"/>
      <c r="E297" s="118"/>
      <c r="F297" s="125"/>
      <c r="G297" s="125"/>
      <c r="H297" s="118"/>
      <c r="I297" s="134"/>
      <c r="J297" s="134"/>
      <c r="K297" s="101"/>
      <c r="L297" s="101"/>
      <c r="M297" s="101"/>
      <c r="N297" s="101"/>
      <c r="T297" s="101"/>
      <c r="U297" s="101"/>
    </row>
    <row r="298" spans="1:21" ht="135" customHeight="1">
      <c r="A298" s="117"/>
      <c r="B298" s="118"/>
      <c r="C298" s="118"/>
      <c r="D298" s="118"/>
      <c r="E298" s="118"/>
      <c r="F298" s="125"/>
      <c r="G298" s="125"/>
      <c r="H298" s="118"/>
      <c r="I298" s="134"/>
      <c r="J298" s="134"/>
      <c r="K298" s="101"/>
      <c r="L298" s="101"/>
      <c r="M298" s="101"/>
      <c r="N298" s="101"/>
      <c r="T298" s="101"/>
      <c r="U298" s="101"/>
    </row>
    <row r="299" spans="1:21" ht="135" customHeight="1">
      <c r="A299" s="117"/>
      <c r="B299" s="118"/>
      <c r="C299" s="118"/>
      <c r="D299" s="118"/>
      <c r="E299" s="118"/>
      <c r="F299" s="125"/>
      <c r="G299" s="125"/>
      <c r="H299" s="118"/>
      <c r="I299" s="134"/>
      <c r="J299" s="134"/>
      <c r="K299" s="101"/>
      <c r="L299" s="101"/>
      <c r="M299" s="101"/>
      <c r="N299" s="101"/>
      <c r="T299" s="101"/>
      <c r="U299" s="101"/>
    </row>
    <row r="300" spans="1:21" ht="135" customHeight="1">
      <c r="A300" s="117"/>
      <c r="B300" s="118"/>
      <c r="C300" s="118"/>
      <c r="D300" s="118"/>
      <c r="E300" s="118"/>
      <c r="F300" s="125"/>
      <c r="G300" s="125"/>
      <c r="H300" s="118"/>
      <c r="I300" s="134"/>
      <c r="J300" s="134"/>
      <c r="K300" s="101"/>
      <c r="L300" s="101"/>
      <c r="M300" s="101"/>
      <c r="N300" s="101"/>
      <c r="T300" s="101"/>
      <c r="U300" s="101"/>
    </row>
    <row r="301" spans="1:21" ht="135" customHeight="1">
      <c r="A301" s="117"/>
      <c r="B301" s="118"/>
      <c r="C301" s="118"/>
      <c r="D301" s="118"/>
      <c r="E301" s="118"/>
      <c r="F301" s="125"/>
      <c r="G301" s="125"/>
      <c r="H301" s="118"/>
      <c r="I301" s="134"/>
      <c r="J301" s="134"/>
      <c r="K301" s="101"/>
      <c r="L301" s="101"/>
      <c r="M301" s="101"/>
      <c r="N301" s="101"/>
      <c r="T301" s="101"/>
      <c r="U301" s="101"/>
    </row>
    <row r="302" spans="1:21" ht="135" customHeight="1">
      <c r="A302" s="117"/>
      <c r="B302" s="118"/>
      <c r="C302" s="118"/>
      <c r="D302" s="118"/>
      <c r="E302" s="118"/>
      <c r="F302" s="125"/>
      <c r="G302" s="125"/>
      <c r="H302" s="118"/>
      <c r="I302" s="134"/>
      <c r="J302" s="134"/>
      <c r="K302" s="101"/>
      <c r="L302" s="101"/>
      <c r="M302" s="101"/>
      <c r="N302" s="101"/>
      <c r="T302" s="101"/>
      <c r="U302" s="101"/>
    </row>
    <row r="303" spans="1:21" ht="135" customHeight="1">
      <c r="A303" s="117"/>
      <c r="B303" s="118"/>
      <c r="C303" s="118"/>
      <c r="D303" s="118"/>
      <c r="E303" s="118"/>
      <c r="F303" s="125"/>
      <c r="G303" s="125"/>
      <c r="H303" s="118"/>
      <c r="I303" s="134"/>
      <c r="J303" s="134"/>
      <c r="K303" s="101"/>
      <c r="L303" s="101"/>
      <c r="M303" s="101"/>
      <c r="N303" s="101"/>
      <c r="T303" s="101"/>
      <c r="U303" s="101"/>
    </row>
    <row r="304" spans="1:21" ht="135" customHeight="1">
      <c r="A304" s="117"/>
      <c r="B304" s="118"/>
      <c r="C304" s="118"/>
      <c r="D304" s="118"/>
      <c r="E304" s="118"/>
      <c r="F304" s="125"/>
      <c r="G304" s="125"/>
      <c r="H304" s="118"/>
      <c r="I304" s="134"/>
      <c r="J304" s="134"/>
      <c r="K304" s="101"/>
      <c r="L304" s="101"/>
      <c r="M304" s="101"/>
      <c r="N304" s="101"/>
      <c r="T304" s="101"/>
      <c r="U304" s="101"/>
    </row>
    <row r="305" spans="1:21" ht="135" customHeight="1">
      <c r="A305" s="117"/>
      <c r="B305" s="118"/>
      <c r="C305" s="118"/>
      <c r="D305" s="118"/>
      <c r="E305" s="118"/>
      <c r="F305" s="125"/>
      <c r="G305" s="125"/>
      <c r="H305" s="118"/>
      <c r="I305" s="134"/>
      <c r="J305" s="134"/>
      <c r="K305" s="101"/>
      <c r="L305" s="101"/>
      <c r="M305" s="101"/>
      <c r="N305" s="101"/>
      <c r="T305" s="101"/>
      <c r="U305" s="101"/>
    </row>
    <row r="306" spans="1:21" ht="135" customHeight="1">
      <c r="A306" s="117"/>
      <c r="B306" s="118"/>
      <c r="C306" s="118"/>
      <c r="D306" s="118"/>
      <c r="E306" s="118"/>
      <c r="F306" s="125"/>
      <c r="G306" s="125"/>
      <c r="H306" s="118"/>
      <c r="I306" s="134"/>
      <c r="J306" s="134"/>
      <c r="K306" s="101"/>
      <c r="L306" s="101"/>
      <c r="M306" s="101"/>
      <c r="N306" s="101"/>
      <c r="T306" s="101"/>
      <c r="U306" s="101"/>
    </row>
    <row r="307" spans="1:21" ht="135" customHeight="1">
      <c r="A307" s="117"/>
      <c r="B307" s="118"/>
      <c r="C307" s="118"/>
      <c r="D307" s="118"/>
      <c r="E307" s="118"/>
      <c r="F307" s="125"/>
      <c r="G307" s="125"/>
      <c r="H307" s="118"/>
      <c r="I307" s="134"/>
      <c r="J307" s="134"/>
      <c r="K307" s="101"/>
      <c r="L307" s="101"/>
      <c r="M307" s="101"/>
      <c r="N307" s="101"/>
      <c r="T307" s="101"/>
      <c r="U307" s="101"/>
    </row>
    <row r="308" spans="1:21" ht="135" customHeight="1">
      <c r="A308" s="117"/>
      <c r="B308" s="118"/>
      <c r="C308" s="118"/>
      <c r="D308" s="118"/>
      <c r="E308" s="118"/>
      <c r="F308" s="125"/>
      <c r="G308" s="125"/>
      <c r="H308" s="118"/>
      <c r="I308" s="134"/>
      <c r="J308" s="134"/>
      <c r="K308" s="101"/>
      <c r="L308" s="101"/>
      <c r="M308" s="101"/>
      <c r="N308" s="101"/>
      <c r="T308" s="101"/>
      <c r="U308" s="101"/>
    </row>
    <row r="309" spans="1:21" ht="135" customHeight="1">
      <c r="A309" s="117"/>
      <c r="B309" s="118"/>
      <c r="C309" s="118"/>
      <c r="D309" s="118"/>
      <c r="E309" s="118"/>
      <c r="F309" s="125"/>
      <c r="G309" s="125"/>
      <c r="H309" s="118"/>
      <c r="I309" s="134"/>
      <c r="J309" s="134"/>
      <c r="K309" s="101"/>
      <c r="L309" s="101"/>
      <c r="M309" s="101"/>
      <c r="N309" s="101"/>
      <c r="T309" s="101"/>
      <c r="U309" s="101"/>
    </row>
    <row r="310" spans="1:21" ht="135" customHeight="1">
      <c r="A310" s="117"/>
      <c r="B310" s="118"/>
      <c r="C310" s="118"/>
      <c r="D310" s="118"/>
      <c r="E310" s="118"/>
      <c r="F310" s="125"/>
      <c r="G310" s="125"/>
      <c r="H310" s="118"/>
      <c r="I310" s="134"/>
      <c r="J310" s="134"/>
      <c r="K310" s="101"/>
      <c r="L310" s="101"/>
      <c r="M310" s="101"/>
      <c r="N310" s="101"/>
      <c r="T310" s="101"/>
      <c r="U310" s="101"/>
    </row>
    <row r="311" spans="1:21" ht="135" customHeight="1">
      <c r="A311" s="117"/>
      <c r="B311" s="118"/>
      <c r="C311" s="118"/>
      <c r="D311" s="118"/>
      <c r="E311" s="118"/>
      <c r="F311" s="125"/>
      <c r="G311" s="125"/>
      <c r="H311" s="118"/>
      <c r="I311" s="134"/>
      <c r="J311" s="134"/>
      <c r="K311" s="101"/>
      <c r="L311" s="101"/>
      <c r="M311" s="101"/>
      <c r="N311" s="101"/>
      <c r="T311" s="101"/>
      <c r="U311" s="101"/>
    </row>
    <row r="312" spans="1:21" ht="135" customHeight="1">
      <c r="A312" s="117"/>
      <c r="B312" s="118"/>
      <c r="C312" s="118"/>
      <c r="D312" s="118"/>
      <c r="E312" s="118"/>
      <c r="F312" s="125"/>
      <c r="G312" s="125"/>
      <c r="H312" s="118"/>
      <c r="I312" s="134"/>
      <c r="J312" s="134"/>
      <c r="K312" s="101"/>
      <c r="L312" s="101"/>
      <c r="M312" s="101"/>
      <c r="N312" s="101"/>
      <c r="T312" s="101"/>
      <c r="U312" s="101"/>
    </row>
    <row r="313" spans="1:21" ht="135" customHeight="1">
      <c r="A313" s="117"/>
      <c r="B313" s="118"/>
      <c r="C313" s="118"/>
      <c r="D313" s="118"/>
      <c r="E313" s="118"/>
      <c r="F313" s="125"/>
      <c r="G313" s="125"/>
      <c r="H313" s="118"/>
      <c r="I313" s="134"/>
      <c r="J313" s="134"/>
      <c r="K313" s="101"/>
      <c r="L313" s="101"/>
      <c r="M313" s="101"/>
      <c r="N313" s="101"/>
      <c r="T313" s="101"/>
      <c r="U313" s="101"/>
    </row>
    <row r="314" spans="1:21" ht="135" customHeight="1">
      <c r="A314" s="117"/>
      <c r="B314" s="118"/>
      <c r="C314" s="118"/>
      <c r="D314" s="118"/>
      <c r="E314" s="118"/>
      <c r="F314" s="125"/>
      <c r="G314" s="125"/>
      <c r="H314" s="118"/>
      <c r="I314" s="134"/>
      <c r="J314" s="134"/>
      <c r="K314" s="101"/>
      <c r="L314" s="101"/>
      <c r="M314" s="101"/>
      <c r="N314" s="101"/>
      <c r="T314" s="101"/>
      <c r="U314" s="101"/>
    </row>
    <row r="315" spans="1:21" ht="135" customHeight="1">
      <c r="A315" s="117"/>
      <c r="B315" s="118"/>
      <c r="C315" s="118"/>
      <c r="D315" s="118"/>
      <c r="E315" s="118"/>
      <c r="F315" s="125"/>
      <c r="G315" s="125"/>
      <c r="H315" s="118"/>
      <c r="I315" s="134"/>
      <c r="J315" s="134"/>
      <c r="K315" s="101"/>
      <c r="L315" s="101"/>
      <c r="M315" s="101"/>
      <c r="N315" s="101"/>
      <c r="T315" s="101"/>
      <c r="U315" s="101"/>
    </row>
    <row r="316" spans="1:21" ht="135" customHeight="1">
      <c r="A316" s="117"/>
      <c r="B316" s="118"/>
      <c r="C316" s="118"/>
      <c r="D316" s="118"/>
      <c r="E316" s="118"/>
      <c r="F316" s="125"/>
      <c r="G316" s="125"/>
      <c r="H316" s="118"/>
      <c r="I316" s="134"/>
      <c r="J316" s="134"/>
      <c r="K316" s="101"/>
      <c r="L316" s="101"/>
      <c r="M316" s="101"/>
      <c r="N316" s="101"/>
      <c r="T316" s="101"/>
      <c r="U316" s="101"/>
    </row>
    <row r="317" spans="1:21" ht="135" customHeight="1">
      <c r="A317" s="117"/>
      <c r="B317" s="118"/>
      <c r="C317" s="118"/>
      <c r="D317" s="118"/>
      <c r="E317" s="118"/>
      <c r="F317" s="125"/>
      <c r="G317" s="125"/>
      <c r="H317" s="118"/>
      <c r="I317" s="134"/>
      <c r="J317" s="134"/>
      <c r="K317" s="101"/>
      <c r="L317" s="101"/>
      <c r="M317" s="101"/>
      <c r="N317" s="101"/>
      <c r="T317" s="101"/>
      <c r="U317" s="101"/>
    </row>
    <row r="318" spans="1:21" ht="135" customHeight="1">
      <c r="A318" s="117"/>
      <c r="B318" s="118"/>
      <c r="C318" s="118"/>
      <c r="D318" s="118"/>
      <c r="E318" s="118"/>
      <c r="F318" s="125"/>
      <c r="G318" s="125"/>
      <c r="H318" s="118"/>
      <c r="I318" s="134"/>
      <c r="J318" s="134"/>
      <c r="K318" s="101"/>
      <c r="L318" s="101"/>
      <c r="M318" s="101"/>
      <c r="N318" s="101"/>
      <c r="T318" s="101"/>
      <c r="U318" s="101"/>
    </row>
    <row r="319" spans="1:21" ht="135" customHeight="1">
      <c r="A319" s="117"/>
      <c r="B319" s="118"/>
      <c r="C319" s="118"/>
      <c r="D319" s="118"/>
      <c r="E319" s="118"/>
      <c r="F319" s="125"/>
      <c r="G319" s="125"/>
      <c r="H319" s="118"/>
      <c r="I319" s="134"/>
      <c r="J319" s="134"/>
      <c r="K319" s="101"/>
      <c r="L319" s="101"/>
      <c r="M319" s="101"/>
      <c r="N319" s="101"/>
      <c r="T319" s="101"/>
      <c r="U319" s="101"/>
    </row>
    <row r="320" spans="1:21" ht="135" customHeight="1">
      <c r="A320" s="117"/>
      <c r="B320" s="118"/>
      <c r="C320" s="118"/>
      <c r="D320" s="118"/>
      <c r="E320" s="118"/>
      <c r="F320" s="125"/>
      <c r="G320" s="125"/>
      <c r="H320" s="118"/>
      <c r="I320" s="134"/>
      <c r="J320" s="134"/>
      <c r="K320" s="101"/>
      <c r="L320" s="101"/>
      <c r="M320" s="101"/>
      <c r="N320" s="101"/>
      <c r="T320" s="101"/>
      <c r="U320" s="101"/>
    </row>
    <row r="321" spans="1:21" ht="135" customHeight="1">
      <c r="A321" s="117"/>
      <c r="B321" s="118"/>
      <c r="C321" s="118"/>
      <c r="D321" s="118"/>
      <c r="E321" s="118"/>
      <c r="F321" s="125"/>
      <c r="G321" s="125"/>
      <c r="H321" s="118"/>
      <c r="I321" s="134"/>
      <c r="J321" s="134"/>
      <c r="K321" s="101"/>
      <c r="L321" s="101"/>
      <c r="M321" s="101"/>
      <c r="N321" s="101"/>
      <c r="T321" s="101"/>
      <c r="U321" s="101"/>
    </row>
    <row r="322" spans="1:21" ht="135" customHeight="1">
      <c r="A322" s="117"/>
      <c r="B322" s="118"/>
      <c r="C322" s="118"/>
      <c r="D322" s="118"/>
      <c r="E322" s="118"/>
      <c r="F322" s="125"/>
      <c r="G322" s="125"/>
      <c r="H322" s="118"/>
      <c r="I322" s="134"/>
      <c r="J322" s="134"/>
      <c r="K322" s="101"/>
      <c r="L322" s="101"/>
      <c r="M322" s="101"/>
      <c r="N322" s="101"/>
      <c r="T322" s="101"/>
      <c r="U322" s="101"/>
    </row>
    <row r="323" spans="1:21" ht="135" customHeight="1">
      <c r="A323" s="117"/>
      <c r="B323" s="118"/>
      <c r="C323" s="118"/>
      <c r="D323" s="118"/>
      <c r="E323" s="118"/>
      <c r="F323" s="125"/>
      <c r="G323" s="125"/>
      <c r="H323" s="118"/>
      <c r="I323" s="134"/>
      <c r="J323" s="134"/>
      <c r="K323" s="101"/>
      <c r="L323" s="101"/>
      <c r="M323" s="101"/>
      <c r="N323" s="101"/>
      <c r="T323" s="101"/>
      <c r="U323" s="101"/>
    </row>
    <row r="324" spans="1:21" ht="135" customHeight="1">
      <c r="A324" s="117"/>
      <c r="B324" s="118"/>
      <c r="C324" s="118"/>
      <c r="D324" s="118"/>
      <c r="E324" s="118"/>
      <c r="F324" s="125"/>
      <c r="G324" s="125"/>
      <c r="H324" s="118"/>
      <c r="I324" s="134"/>
      <c r="J324" s="134"/>
      <c r="K324" s="101"/>
      <c r="L324" s="101"/>
      <c r="M324" s="101"/>
      <c r="N324" s="101"/>
      <c r="T324" s="101"/>
      <c r="U324" s="101"/>
    </row>
    <row r="325" spans="1:21" ht="135" customHeight="1">
      <c r="A325" s="117"/>
      <c r="B325" s="118"/>
      <c r="C325" s="118"/>
      <c r="D325" s="118"/>
      <c r="E325" s="118"/>
      <c r="F325" s="125"/>
      <c r="G325" s="125"/>
      <c r="H325" s="118"/>
      <c r="I325" s="134"/>
      <c r="J325" s="134"/>
      <c r="K325" s="101"/>
      <c r="L325" s="101"/>
      <c r="M325" s="101"/>
      <c r="N325" s="101"/>
      <c r="T325" s="101"/>
      <c r="U325" s="101"/>
    </row>
    <row r="326" spans="1:21" ht="135" customHeight="1">
      <c r="A326" s="117"/>
      <c r="B326" s="118"/>
      <c r="C326" s="118"/>
      <c r="D326" s="118"/>
      <c r="E326" s="118"/>
      <c r="F326" s="125"/>
      <c r="G326" s="125"/>
      <c r="H326" s="118"/>
      <c r="I326" s="134"/>
      <c r="J326" s="134"/>
      <c r="K326" s="101"/>
      <c r="L326" s="101"/>
      <c r="M326" s="101"/>
      <c r="N326" s="101"/>
      <c r="T326" s="101"/>
      <c r="U326" s="101"/>
    </row>
    <row r="327" spans="1:21" ht="135" customHeight="1">
      <c r="A327" s="117"/>
      <c r="B327" s="118"/>
      <c r="C327" s="118"/>
      <c r="D327" s="118"/>
      <c r="E327" s="118"/>
      <c r="F327" s="125"/>
      <c r="G327" s="125"/>
      <c r="H327" s="118"/>
      <c r="I327" s="134"/>
      <c r="J327" s="134"/>
      <c r="K327" s="101"/>
      <c r="L327" s="101"/>
      <c r="M327" s="101"/>
      <c r="N327" s="101"/>
      <c r="T327" s="101"/>
      <c r="U327" s="101"/>
    </row>
    <row r="328" spans="1:21" ht="135" customHeight="1">
      <c r="A328" s="117"/>
      <c r="B328" s="118"/>
      <c r="C328" s="118"/>
      <c r="D328" s="118"/>
      <c r="E328" s="118"/>
      <c r="F328" s="125"/>
      <c r="G328" s="125"/>
      <c r="H328" s="118"/>
      <c r="I328" s="134"/>
      <c r="J328" s="134"/>
      <c r="K328" s="101"/>
      <c r="L328" s="101"/>
      <c r="M328" s="101"/>
      <c r="N328" s="101"/>
      <c r="T328" s="101"/>
      <c r="U328" s="101"/>
    </row>
    <row r="329" spans="1:21" ht="135" customHeight="1">
      <c r="A329" s="117"/>
      <c r="B329" s="118"/>
      <c r="C329" s="118"/>
      <c r="D329" s="118"/>
      <c r="E329" s="118"/>
      <c r="F329" s="125"/>
      <c r="G329" s="125"/>
      <c r="H329" s="118"/>
      <c r="I329" s="134"/>
      <c r="J329" s="134"/>
      <c r="K329" s="101"/>
      <c r="L329" s="101"/>
      <c r="M329" s="101"/>
      <c r="N329" s="101"/>
      <c r="T329" s="101"/>
      <c r="U329" s="101"/>
    </row>
    <row r="330" spans="1:21" ht="135" customHeight="1">
      <c r="A330" s="117"/>
      <c r="B330" s="118"/>
      <c r="C330" s="118"/>
      <c r="D330" s="118"/>
      <c r="E330" s="118"/>
      <c r="F330" s="125"/>
      <c r="G330" s="125"/>
      <c r="H330" s="118"/>
      <c r="I330" s="134"/>
      <c r="J330" s="134"/>
      <c r="K330" s="101"/>
      <c r="L330" s="101"/>
      <c r="M330" s="101"/>
      <c r="N330" s="101"/>
      <c r="T330" s="101"/>
      <c r="U330" s="101"/>
    </row>
    <row r="331" spans="1:21" ht="135" customHeight="1">
      <c r="A331" s="117"/>
      <c r="B331" s="118"/>
      <c r="C331" s="118"/>
      <c r="D331" s="118"/>
      <c r="E331" s="118"/>
      <c r="F331" s="125"/>
      <c r="G331" s="125"/>
      <c r="H331" s="118"/>
      <c r="I331" s="134"/>
      <c r="J331" s="134"/>
      <c r="K331" s="101"/>
      <c r="L331" s="101"/>
      <c r="M331" s="101"/>
      <c r="N331" s="101"/>
      <c r="T331" s="101"/>
      <c r="U331" s="101"/>
    </row>
    <row r="332" spans="1:21" ht="135" customHeight="1">
      <c r="A332" s="117"/>
      <c r="B332" s="118"/>
      <c r="C332" s="118"/>
      <c r="D332" s="118"/>
      <c r="E332" s="118"/>
      <c r="F332" s="125"/>
      <c r="G332" s="125"/>
      <c r="H332" s="118"/>
      <c r="I332" s="134"/>
      <c r="J332" s="134"/>
      <c r="K332" s="101"/>
      <c r="L332" s="101"/>
      <c r="M332" s="101"/>
      <c r="N332" s="101"/>
      <c r="T332" s="101"/>
      <c r="U332" s="101"/>
    </row>
    <row r="333" spans="1:21" ht="135" customHeight="1">
      <c r="A333" s="117"/>
      <c r="B333" s="118"/>
      <c r="C333" s="118"/>
      <c r="D333" s="118"/>
      <c r="E333" s="118"/>
      <c r="F333" s="125"/>
      <c r="G333" s="125"/>
      <c r="H333" s="118"/>
      <c r="I333" s="134"/>
      <c r="J333" s="134"/>
      <c r="K333" s="101"/>
      <c r="L333" s="101"/>
      <c r="M333" s="101"/>
      <c r="N333" s="101"/>
      <c r="T333" s="101"/>
      <c r="U333" s="101"/>
    </row>
    <row r="334" spans="1:21" ht="135" customHeight="1">
      <c r="A334" s="117"/>
      <c r="B334" s="118"/>
      <c r="C334" s="118"/>
      <c r="D334" s="118"/>
      <c r="E334" s="118"/>
      <c r="F334" s="125"/>
      <c r="G334" s="125"/>
      <c r="H334" s="118"/>
      <c r="I334" s="134"/>
      <c r="J334" s="134"/>
      <c r="K334" s="101"/>
      <c r="L334" s="101"/>
      <c r="M334" s="101"/>
      <c r="N334" s="101"/>
      <c r="T334" s="101"/>
      <c r="U334" s="101"/>
    </row>
    <row r="335" spans="1:21" ht="135" customHeight="1">
      <c r="A335" s="117"/>
      <c r="B335" s="118"/>
      <c r="C335" s="118"/>
      <c r="D335" s="118"/>
      <c r="E335" s="118"/>
      <c r="F335" s="125"/>
      <c r="G335" s="125"/>
      <c r="H335" s="118"/>
      <c r="I335" s="134"/>
      <c r="J335" s="134"/>
      <c r="K335" s="101"/>
      <c r="L335" s="101"/>
      <c r="M335" s="101"/>
      <c r="N335" s="101"/>
      <c r="T335" s="101"/>
      <c r="U335" s="101"/>
    </row>
    <row r="336" spans="1:21" ht="135" customHeight="1">
      <c r="A336" s="117"/>
      <c r="B336" s="118"/>
      <c r="C336" s="118"/>
      <c r="D336" s="118"/>
      <c r="E336" s="118"/>
      <c r="F336" s="125"/>
      <c r="G336" s="125"/>
      <c r="H336" s="118"/>
      <c r="I336" s="134"/>
      <c r="J336" s="134"/>
      <c r="K336" s="101"/>
      <c r="L336" s="101"/>
      <c r="M336" s="101"/>
      <c r="N336" s="101"/>
      <c r="T336" s="101"/>
      <c r="U336" s="101"/>
    </row>
    <row r="337" spans="1:21" ht="135" customHeight="1">
      <c r="A337" s="117"/>
      <c r="B337" s="118"/>
      <c r="C337" s="118"/>
      <c r="D337" s="118"/>
      <c r="E337" s="118"/>
      <c r="F337" s="125"/>
      <c r="G337" s="125"/>
      <c r="H337" s="118"/>
      <c r="I337" s="134"/>
      <c r="J337" s="134"/>
      <c r="K337" s="101"/>
      <c r="L337" s="101"/>
      <c r="M337" s="101"/>
      <c r="N337" s="101"/>
      <c r="T337" s="101"/>
      <c r="U337" s="101"/>
    </row>
    <row r="338" spans="1:21" ht="135" customHeight="1">
      <c r="A338" s="117"/>
      <c r="B338" s="118"/>
      <c r="C338" s="118"/>
      <c r="D338" s="118"/>
      <c r="E338" s="118"/>
      <c r="F338" s="125"/>
      <c r="G338" s="125"/>
      <c r="H338" s="118"/>
      <c r="I338" s="134"/>
      <c r="J338" s="134"/>
      <c r="K338" s="101"/>
      <c r="L338" s="101"/>
      <c r="M338" s="101"/>
      <c r="N338" s="101"/>
      <c r="T338" s="101"/>
      <c r="U338" s="101"/>
    </row>
    <row r="339" spans="1:21" ht="135" customHeight="1">
      <c r="A339" s="117"/>
      <c r="B339" s="118"/>
      <c r="C339" s="118"/>
      <c r="D339" s="118"/>
      <c r="E339" s="118"/>
      <c r="F339" s="125"/>
      <c r="G339" s="125"/>
      <c r="H339" s="118"/>
      <c r="I339" s="134"/>
      <c r="J339" s="134"/>
      <c r="K339" s="101"/>
      <c r="L339" s="101"/>
      <c r="M339" s="101"/>
      <c r="N339" s="101"/>
      <c r="T339" s="101"/>
      <c r="U339" s="101"/>
    </row>
    <row r="340" spans="1:21" ht="135" customHeight="1">
      <c r="A340" s="117"/>
      <c r="B340" s="118"/>
      <c r="C340" s="118"/>
      <c r="D340" s="118"/>
      <c r="E340" s="118"/>
      <c r="F340" s="125"/>
      <c r="G340" s="125"/>
      <c r="H340" s="118"/>
      <c r="I340" s="134"/>
      <c r="J340" s="134"/>
      <c r="K340" s="101"/>
      <c r="L340" s="101"/>
      <c r="M340" s="101"/>
      <c r="N340" s="101"/>
      <c r="T340" s="101"/>
      <c r="U340" s="101"/>
    </row>
    <row r="341" spans="1:21" ht="135" customHeight="1">
      <c r="A341" s="117"/>
      <c r="B341" s="118"/>
      <c r="C341" s="118"/>
      <c r="D341" s="118"/>
      <c r="E341" s="118"/>
      <c r="F341" s="125"/>
      <c r="G341" s="125"/>
      <c r="H341" s="118"/>
      <c r="I341" s="134"/>
      <c r="J341" s="134"/>
      <c r="K341" s="101"/>
      <c r="L341" s="101"/>
      <c r="M341" s="101"/>
      <c r="N341" s="101"/>
      <c r="T341" s="101"/>
      <c r="U341" s="101"/>
    </row>
    <row r="342" spans="1:21" ht="135" customHeight="1">
      <c r="A342" s="117"/>
      <c r="B342" s="118"/>
      <c r="C342" s="118"/>
      <c r="D342" s="118"/>
      <c r="E342" s="118"/>
      <c r="F342" s="125"/>
      <c r="G342" s="125"/>
      <c r="H342" s="118"/>
      <c r="I342" s="134"/>
      <c r="J342" s="134"/>
      <c r="K342" s="101"/>
      <c r="L342" s="101"/>
      <c r="M342" s="101"/>
      <c r="N342" s="101"/>
      <c r="T342" s="101"/>
      <c r="U342" s="101"/>
    </row>
    <row r="343" spans="1:21" ht="135" customHeight="1">
      <c r="A343" s="117"/>
      <c r="B343" s="118"/>
      <c r="C343" s="118"/>
      <c r="D343" s="118"/>
      <c r="E343" s="118"/>
      <c r="F343" s="125"/>
      <c r="G343" s="125"/>
      <c r="H343" s="118"/>
      <c r="I343" s="134"/>
      <c r="J343" s="134"/>
      <c r="K343" s="101"/>
      <c r="L343" s="101"/>
      <c r="M343" s="101"/>
      <c r="N343" s="101"/>
      <c r="T343" s="101"/>
      <c r="U343" s="101"/>
    </row>
    <row r="344" spans="1:21" ht="135" customHeight="1">
      <c r="A344" s="117"/>
      <c r="B344" s="118"/>
      <c r="C344" s="118"/>
      <c r="D344" s="118"/>
      <c r="E344" s="118"/>
      <c r="F344" s="125"/>
      <c r="G344" s="125"/>
      <c r="H344" s="118"/>
      <c r="I344" s="134"/>
      <c r="J344" s="134"/>
      <c r="K344" s="101"/>
      <c r="L344" s="101"/>
      <c r="M344" s="101"/>
      <c r="N344" s="101"/>
      <c r="T344" s="101"/>
      <c r="U344" s="101"/>
    </row>
    <row r="345" spans="1:21" ht="135" customHeight="1">
      <c r="A345" s="117"/>
      <c r="B345" s="118"/>
      <c r="C345" s="118"/>
      <c r="D345" s="118"/>
      <c r="E345" s="118"/>
      <c r="F345" s="125"/>
      <c r="G345" s="125"/>
      <c r="H345" s="118"/>
      <c r="I345" s="134"/>
      <c r="J345" s="134"/>
      <c r="K345" s="101"/>
      <c r="L345" s="101"/>
      <c r="M345" s="101"/>
      <c r="N345" s="101"/>
      <c r="T345" s="101"/>
      <c r="U345" s="101"/>
    </row>
    <row r="346" spans="1:21" ht="135" customHeight="1">
      <c r="A346" s="117"/>
      <c r="B346" s="118"/>
      <c r="C346" s="118"/>
      <c r="D346" s="118"/>
      <c r="E346" s="118"/>
      <c r="F346" s="125"/>
      <c r="G346" s="125"/>
      <c r="H346" s="118"/>
      <c r="I346" s="134"/>
      <c r="J346" s="134"/>
      <c r="K346" s="101"/>
      <c r="L346" s="101"/>
      <c r="M346" s="101"/>
      <c r="N346" s="101"/>
      <c r="T346" s="101"/>
      <c r="U346" s="101"/>
    </row>
    <row r="347" spans="1:21" ht="135" customHeight="1">
      <c r="A347" s="117"/>
      <c r="B347" s="118"/>
      <c r="C347" s="118"/>
      <c r="D347" s="118"/>
      <c r="E347" s="118"/>
      <c r="F347" s="125"/>
      <c r="G347" s="125"/>
      <c r="H347" s="118"/>
      <c r="I347" s="134"/>
      <c r="J347" s="134"/>
      <c r="K347" s="101"/>
      <c r="L347" s="101"/>
      <c r="M347" s="101"/>
      <c r="N347" s="101"/>
      <c r="T347" s="101"/>
      <c r="U347" s="101"/>
    </row>
    <row r="348" spans="1:21" ht="135" customHeight="1">
      <c r="A348" s="117"/>
      <c r="B348" s="118"/>
      <c r="C348" s="118"/>
      <c r="D348" s="118"/>
      <c r="E348" s="118"/>
      <c r="F348" s="125"/>
      <c r="G348" s="125"/>
      <c r="H348" s="118"/>
      <c r="I348" s="134"/>
      <c r="J348" s="134"/>
      <c r="K348" s="101"/>
      <c r="L348" s="101"/>
      <c r="M348" s="101"/>
      <c r="N348" s="101"/>
      <c r="T348" s="101"/>
      <c r="U348" s="101"/>
    </row>
    <row r="349" spans="1:21" ht="135" customHeight="1">
      <c r="A349" s="117"/>
      <c r="B349" s="118"/>
      <c r="C349" s="118"/>
      <c r="D349" s="118"/>
      <c r="E349" s="118"/>
      <c r="F349" s="125"/>
      <c r="G349" s="125"/>
      <c r="H349" s="118"/>
      <c r="I349" s="134"/>
      <c r="J349" s="134"/>
      <c r="K349" s="101"/>
      <c r="L349" s="101"/>
      <c r="M349" s="101"/>
      <c r="N349" s="101"/>
      <c r="T349" s="101"/>
      <c r="U349" s="101"/>
    </row>
    <row r="350" spans="1:21" ht="135" customHeight="1">
      <c r="A350" s="117"/>
      <c r="B350" s="118"/>
      <c r="C350" s="118"/>
      <c r="D350" s="118"/>
      <c r="E350" s="118"/>
      <c r="F350" s="125"/>
      <c r="G350" s="125"/>
      <c r="H350" s="118"/>
      <c r="I350" s="134"/>
      <c r="J350" s="134"/>
      <c r="K350" s="101"/>
      <c r="L350" s="101"/>
      <c r="M350" s="101"/>
      <c r="N350" s="101"/>
      <c r="T350" s="101"/>
      <c r="U350" s="101"/>
    </row>
    <row r="351" spans="1:21" ht="135" customHeight="1">
      <c r="A351" s="117"/>
      <c r="B351" s="118"/>
      <c r="C351" s="118"/>
      <c r="D351" s="118"/>
      <c r="E351" s="118"/>
      <c r="F351" s="125"/>
      <c r="G351" s="125"/>
      <c r="H351" s="118"/>
      <c r="I351" s="134"/>
      <c r="J351" s="134"/>
      <c r="K351" s="101"/>
      <c r="L351" s="101"/>
      <c r="M351" s="101"/>
      <c r="N351" s="101"/>
      <c r="T351" s="101"/>
      <c r="U351" s="101"/>
    </row>
    <row r="352" spans="1:21" ht="135" customHeight="1">
      <c r="A352" s="117"/>
      <c r="B352" s="118"/>
      <c r="C352" s="118"/>
      <c r="D352" s="118"/>
      <c r="E352" s="118"/>
      <c r="F352" s="125"/>
      <c r="G352" s="125"/>
      <c r="H352" s="118"/>
      <c r="I352" s="134"/>
      <c r="J352" s="134"/>
      <c r="K352" s="101"/>
      <c r="L352" s="101"/>
      <c r="M352" s="101"/>
      <c r="N352" s="101"/>
      <c r="T352" s="101"/>
      <c r="U352" s="101"/>
    </row>
    <row r="353" spans="1:21" ht="135" customHeight="1">
      <c r="A353" s="117"/>
      <c r="B353" s="118"/>
      <c r="C353" s="118"/>
      <c r="D353" s="118"/>
      <c r="E353" s="118"/>
      <c r="F353" s="125"/>
      <c r="G353" s="125"/>
      <c r="H353" s="118"/>
      <c r="I353" s="134"/>
      <c r="J353" s="134"/>
      <c r="K353" s="101"/>
      <c r="L353" s="101"/>
      <c r="M353" s="101"/>
      <c r="N353" s="101"/>
      <c r="T353" s="101"/>
      <c r="U353" s="101"/>
    </row>
    <row r="354" spans="1:21" ht="135" customHeight="1">
      <c r="A354" s="117"/>
      <c r="B354" s="118"/>
      <c r="C354" s="118"/>
      <c r="D354" s="118"/>
      <c r="E354" s="118"/>
      <c r="F354" s="125"/>
      <c r="G354" s="125"/>
      <c r="H354" s="118"/>
      <c r="I354" s="134"/>
      <c r="J354" s="134"/>
      <c r="K354" s="101"/>
      <c r="L354" s="101"/>
      <c r="M354" s="101"/>
      <c r="N354" s="101"/>
      <c r="T354" s="101"/>
      <c r="U354" s="101"/>
    </row>
    <row r="355" spans="1:21" ht="135" customHeight="1">
      <c r="A355" s="117"/>
      <c r="B355" s="118"/>
      <c r="C355" s="118"/>
      <c r="D355" s="118"/>
      <c r="E355" s="118"/>
      <c r="F355" s="125"/>
      <c r="G355" s="125"/>
      <c r="H355" s="118"/>
      <c r="I355" s="134"/>
      <c r="J355" s="134"/>
      <c r="K355" s="101"/>
      <c r="L355" s="101"/>
      <c r="M355" s="101"/>
      <c r="N355" s="101"/>
      <c r="T355" s="101"/>
      <c r="U355" s="101"/>
    </row>
    <row r="356" spans="1:21" ht="135" customHeight="1">
      <c r="A356" s="117"/>
      <c r="B356" s="118"/>
      <c r="C356" s="118"/>
      <c r="D356" s="118"/>
      <c r="E356" s="118"/>
      <c r="F356" s="125"/>
      <c r="G356" s="125"/>
      <c r="H356" s="118"/>
      <c r="I356" s="134"/>
      <c r="J356" s="134"/>
      <c r="K356" s="101"/>
      <c r="L356" s="101"/>
      <c r="M356" s="101"/>
      <c r="N356" s="101"/>
      <c r="T356" s="101"/>
      <c r="U356" s="101"/>
    </row>
    <row r="357" spans="1:21" ht="135" customHeight="1">
      <c r="A357" s="117"/>
      <c r="B357" s="118"/>
      <c r="C357" s="118"/>
      <c r="D357" s="118"/>
      <c r="E357" s="118"/>
      <c r="F357" s="125"/>
      <c r="G357" s="125"/>
      <c r="H357" s="118"/>
      <c r="I357" s="134"/>
      <c r="J357" s="134"/>
      <c r="K357" s="101"/>
      <c r="L357" s="101"/>
      <c r="M357" s="101"/>
      <c r="N357" s="101"/>
      <c r="T357" s="101"/>
      <c r="U357" s="101"/>
    </row>
    <row r="358" spans="1:21" ht="135" customHeight="1">
      <c r="A358" s="117"/>
      <c r="B358" s="118"/>
      <c r="C358" s="118"/>
      <c r="D358" s="118"/>
      <c r="E358" s="118"/>
      <c r="F358" s="125"/>
      <c r="G358" s="125"/>
      <c r="H358" s="118"/>
      <c r="I358" s="134"/>
      <c r="J358" s="134"/>
      <c r="K358" s="101"/>
      <c r="L358" s="101"/>
      <c r="M358" s="101"/>
      <c r="N358" s="101"/>
      <c r="T358" s="101"/>
      <c r="U358" s="101"/>
    </row>
    <row r="359" spans="1:21" ht="135" customHeight="1">
      <c r="A359" s="117"/>
      <c r="B359" s="118"/>
      <c r="C359" s="118"/>
      <c r="D359" s="118"/>
      <c r="E359" s="118"/>
      <c r="F359" s="125"/>
      <c r="G359" s="125"/>
      <c r="H359" s="118"/>
      <c r="I359" s="134"/>
      <c r="J359" s="134"/>
      <c r="K359" s="101"/>
      <c r="L359" s="101"/>
      <c r="M359" s="101"/>
      <c r="N359" s="101"/>
      <c r="T359" s="101"/>
      <c r="U359" s="101"/>
    </row>
    <row r="360" spans="1:21" ht="135" customHeight="1">
      <c r="A360" s="117"/>
      <c r="B360" s="118"/>
      <c r="C360" s="118"/>
      <c r="D360" s="118"/>
      <c r="E360" s="118"/>
      <c r="F360" s="125"/>
      <c r="G360" s="125"/>
      <c r="H360" s="118"/>
      <c r="I360" s="134"/>
      <c r="J360" s="134"/>
      <c r="K360" s="101"/>
      <c r="L360" s="101"/>
      <c r="M360" s="101"/>
      <c r="N360" s="101"/>
      <c r="T360" s="101"/>
      <c r="U360" s="101"/>
    </row>
    <row r="361" spans="1:21" ht="135" customHeight="1">
      <c r="A361" s="117"/>
      <c r="B361" s="118"/>
      <c r="C361" s="118"/>
      <c r="D361" s="118"/>
      <c r="E361" s="118"/>
      <c r="F361" s="125"/>
      <c r="G361" s="125"/>
      <c r="H361" s="118"/>
      <c r="I361" s="134"/>
      <c r="J361" s="134"/>
      <c r="K361" s="101"/>
      <c r="L361" s="101"/>
      <c r="M361" s="101"/>
      <c r="N361" s="101"/>
      <c r="T361" s="101"/>
      <c r="U361" s="101"/>
    </row>
    <row r="362" spans="1:21" ht="135" customHeight="1">
      <c r="A362" s="117"/>
      <c r="B362" s="118"/>
      <c r="C362" s="118"/>
      <c r="D362" s="118"/>
      <c r="E362" s="118"/>
      <c r="F362" s="125"/>
      <c r="G362" s="125"/>
      <c r="H362" s="118"/>
      <c r="I362" s="134"/>
      <c r="J362" s="134"/>
      <c r="K362" s="101"/>
      <c r="L362" s="101"/>
      <c r="M362" s="101"/>
      <c r="N362" s="101"/>
      <c r="T362" s="101"/>
      <c r="U362" s="101"/>
    </row>
    <row r="363" spans="1:21" ht="135" customHeight="1">
      <c r="A363" s="117"/>
      <c r="B363" s="118"/>
      <c r="C363" s="118"/>
      <c r="D363" s="118"/>
      <c r="E363" s="118"/>
      <c r="F363" s="125"/>
      <c r="G363" s="125"/>
      <c r="H363" s="118"/>
      <c r="I363" s="134"/>
      <c r="J363" s="134"/>
      <c r="K363" s="101"/>
      <c r="L363" s="101"/>
      <c r="M363" s="101"/>
      <c r="N363" s="101"/>
      <c r="T363" s="101"/>
      <c r="U363" s="101"/>
    </row>
    <row r="364" spans="1:21" ht="135" customHeight="1">
      <c r="A364" s="117"/>
      <c r="B364" s="118"/>
      <c r="C364" s="118"/>
      <c r="D364" s="118"/>
      <c r="E364" s="118"/>
      <c r="F364" s="125"/>
      <c r="G364" s="125"/>
      <c r="H364" s="118"/>
      <c r="I364" s="134"/>
      <c r="J364" s="134"/>
      <c r="K364" s="101"/>
      <c r="L364" s="101"/>
      <c r="M364" s="101"/>
      <c r="N364" s="101"/>
      <c r="T364" s="101"/>
      <c r="U364" s="101"/>
    </row>
    <row r="365" spans="1:21" ht="135" customHeight="1">
      <c r="A365" s="117"/>
      <c r="B365" s="118"/>
      <c r="C365" s="118"/>
      <c r="D365" s="118"/>
      <c r="E365" s="118"/>
      <c r="F365" s="125"/>
      <c r="G365" s="125"/>
      <c r="H365" s="118"/>
      <c r="I365" s="134"/>
      <c r="J365" s="134"/>
      <c r="K365" s="101"/>
      <c r="L365" s="101"/>
      <c r="M365" s="101"/>
      <c r="N365" s="101"/>
      <c r="T365" s="101"/>
      <c r="U365" s="101"/>
    </row>
    <row r="366" spans="1:21" ht="135" customHeight="1">
      <c r="A366" s="117"/>
      <c r="B366" s="118"/>
      <c r="C366" s="118"/>
      <c r="D366" s="118"/>
      <c r="E366" s="118"/>
      <c r="F366" s="125"/>
      <c r="G366" s="125"/>
      <c r="H366" s="118"/>
      <c r="I366" s="134"/>
      <c r="J366" s="134"/>
      <c r="K366" s="101"/>
      <c r="L366" s="101"/>
      <c r="M366" s="101"/>
      <c r="N366" s="101"/>
      <c r="T366" s="101"/>
      <c r="U366" s="101"/>
    </row>
    <row r="367" spans="1:21" ht="135" customHeight="1">
      <c r="A367" s="117"/>
      <c r="B367" s="118"/>
      <c r="C367" s="118"/>
      <c r="D367" s="118"/>
      <c r="E367" s="118"/>
      <c r="F367" s="125"/>
      <c r="G367" s="125"/>
      <c r="H367" s="118"/>
      <c r="I367" s="134"/>
      <c r="J367" s="134"/>
      <c r="K367" s="101"/>
      <c r="L367" s="101"/>
      <c r="M367" s="101"/>
      <c r="N367" s="101"/>
      <c r="T367" s="101"/>
      <c r="U367" s="101"/>
    </row>
    <row r="368" spans="1:21" ht="135" customHeight="1">
      <c r="A368" s="117"/>
      <c r="B368" s="118"/>
      <c r="C368" s="118"/>
      <c r="D368" s="118"/>
      <c r="E368" s="118"/>
      <c r="F368" s="125"/>
      <c r="G368" s="125"/>
      <c r="H368" s="118"/>
      <c r="I368" s="134"/>
      <c r="J368" s="134"/>
      <c r="K368" s="101"/>
      <c r="L368" s="101"/>
      <c r="M368" s="101"/>
      <c r="N368" s="101"/>
      <c r="T368" s="101"/>
      <c r="U368" s="101"/>
    </row>
    <row r="369" spans="1:21" ht="135" customHeight="1">
      <c r="A369" s="117"/>
      <c r="B369" s="118"/>
      <c r="C369" s="118"/>
      <c r="D369" s="118"/>
      <c r="E369" s="118"/>
      <c r="F369" s="125"/>
      <c r="G369" s="125"/>
      <c r="H369" s="118"/>
      <c r="I369" s="134"/>
      <c r="J369" s="134"/>
      <c r="K369" s="101"/>
      <c r="L369" s="101"/>
      <c r="M369" s="101"/>
      <c r="N369" s="101"/>
      <c r="T369" s="101"/>
      <c r="U369" s="101"/>
    </row>
    <row r="370" spans="1:21" ht="135" customHeight="1">
      <c r="A370" s="117"/>
      <c r="B370" s="118"/>
      <c r="C370" s="118"/>
      <c r="D370" s="118"/>
      <c r="E370" s="118"/>
      <c r="F370" s="125"/>
      <c r="G370" s="125"/>
      <c r="H370" s="118"/>
      <c r="I370" s="134"/>
      <c r="J370" s="134"/>
      <c r="K370" s="101"/>
      <c r="L370" s="101"/>
      <c r="M370" s="101"/>
      <c r="N370" s="101"/>
      <c r="T370" s="101"/>
      <c r="U370" s="101"/>
    </row>
    <row r="371" spans="1:21" ht="135" customHeight="1">
      <c r="A371" s="117"/>
      <c r="B371" s="118"/>
      <c r="C371" s="118"/>
      <c r="D371" s="118"/>
      <c r="E371" s="118"/>
      <c r="F371" s="125"/>
      <c r="G371" s="125"/>
      <c r="H371" s="118"/>
      <c r="I371" s="134"/>
      <c r="J371" s="134"/>
      <c r="K371" s="101"/>
      <c r="L371" s="101"/>
      <c r="M371" s="101"/>
      <c r="N371" s="101"/>
      <c r="T371" s="101"/>
      <c r="U371" s="101"/>
    </row>
    <row r="372" spans="1:21" ht="135" customHeight="1">
      <c r="A372" s="117"/>
      <c r="B372" s="118"/>
      <c r="C372" s="118"/>
      <c r="D372" s="118"/>
      <c r="E372" s="118"/>
      <c r="F372" s="125"/>
      <c r="G372" s="125"/>
      <c r="H372" s="118"/>
      <c r="I372" s="134"/>
      <c r="J372" s="134"/>
      <c r="K372" s="101"/>
      <c r="L372" s="101"/>
      <c r="M372" s="101"/>
      <c r="N372" s="101"/>
      <c r="T372" s="101"/>
      <c r="U372" s="101"/>
    </row>
    <row r="373" spans="1:21" ht="135" customHeight="1">
      <c r="A373" s="117"/>
      <c r="B373" s="118"/>
      <c r="C373" s="118"/>
      <c r="D373" s="118"/>
      <c r="E373" s="118"/>
      <c r="F373" s="125"/>
      <c r="G373" s="125"/>
      <c r="H373" s="118"/>
      <c r="I373" s="134"/>
      <c r="J373" s="134"/>
      <c r="K373" s="101"/>
      <c r="L373" s="101"/>
      <c r="M373" s="101"/>
      <c r="N373" s="101"/>
      <c r="T373" s="101"/>
      <c r="U373" s="101"/>
    </row>
    <row r="374" spans="1:21" ht="135" customHeight="1">
      <c r="A374" s="117"/>
      <c r="B374" s="118"/>
      <c r="C374" s="118"/>
      <c r="D374" s="118"/>
      <c r="E374" s="118"/>
      <c r="F374" s="125"/>
      <c r="G374" s="125"/>
      <c r="H374" s="118"/>
      <c r="I374" s="134"/>
      <c r="J374" s="134"/>
      <c r="K374" s="101"/>
      <c r="L374" s="101"/>
      <c r="M374" s="101"/>
      <c r="N374" s="101"/>
      <c r="T374" s="101"/>
      <c r="U374" s="101"/>
    </row>
    <row r="375" spans="1:21" ht="135" customHeight="1">
      <c r="A375" s="117"/>
      <c r="B375" s="118"/>
      <c r="C375" s="118"/>
      <c r="D375" s="118"/>
      <c r="E375" s="118"/>
      <c r="F375" s="125"/>
      <c r="G375" s="125"/>
      <c r="H375" s="118"/>
      <c r="I375" s="134"/>
      <c r="J375" s="134"/>
      <c r="K375" s="101"/>
      <c r="L375" s="101"/>
      <c r="M375" s="101"/>
      <c r="N375" s="101"/>
      <c r="T375" s="101"/>
      <c r="U375" s="101"/>
    </row>
    <row r="376" spans="1:21" ht="135" customHeight="1">
      <c r="A376" s="117"/>
      <c r="B376" s="118"/>
      <c r="C376" s="118"/>
      <c r="D376" s="118"/>
      <c r="E376" s="118"/>
      <c r="F376" s="125"/>
      <c r="G376" s="125"/>
      <c r="H376" s="118"/>
      <c r="I376" s="134"/>
      <c r="J376" s="134"/>
      <c r="K376" s="101"/>
      <c r="L376" s="101"/>
      <c r="M376" s="101"/>
      <c r="N376" s="101"/>
      <c r="T376" s="101"/>
      <c r="U376" s="101"/>
    </row>
    <row r="377" spans="1:21" ht="135" customHeight="1">
      <c r="A377" s="117"/>
      <c r="B377" s="118"/>
      <c r="C377" s="118"/>
      <c r="D377" s="118"/>
      <c r="E377" s="118"/>
      <c r="F377" s="125"/>
      <c r="G377" s="125"/>
      <c r="H377" s="118"/>
      <c r="I377" s="134"/>
      <c r="J377" s="134"/>
      <c r="K377" s="101"/>
      <c r="L377" s="101"/>
      <c r="M377" s="101"/>
      <c r="N377" s="101"/>
      <c r="T377" s="101"/>
      <c r="U377" s="101"/>
    </row>
    <row r="378" spans="1:21" ht="135" customHeight="1">
      <c r="A378" s="117"/>
      <c r="B378" s="118"/>
      <c r="C378" s="118"/>
      <c r="D378" s="118"/>
      <c r="E378" s="118"/>
      <c r="F378" s="125"/>
      <c r="G378" s="125"/>
      <c r="H378" s="118"/>
      <c r="I378" s="134"/>
      <c r="J378" s="134"/>
      <c r="K378" s="101"/>
      <c r="L378" s="101"/>
      <c r="M378" s="101"/>
      <c r="N378" s="101"/>
      <c r="T378" s="101"/>
      <c r="U378" s="101"/>
    </row>
    <row r="379" spans="1:21" ht="135" customHeight="1">
      <c r="A379" s="117"/>
      <c r="B379" s="118"/>
      <c r="C379" s="118"/>
      <c r="D379" s="118"/>
      <c r="E379" s="118"/>
      <c r="F379" s="125"/>
      <c r="G379" s="125"/>
      <c r="H379" s="118"/>
      <c r="I379" s="134"/>
      <c r="J379" s="134"/>
      <c r="K379" s="101"/>
      <c r="L379" s="101"/>
      <c r="M379" s="101"/>
      <c r="N379" s="101"/>
      <c r="T379" s="101"/>
      <c r="U379" s="101"/>
    </row>
    <row r="380" spans="1:21" ht="135" customHeight="1">
      <c r="A380" s="117"/>
      <c r="B380" s="118"/>
      <c r="C380" s="118"/>
      <c r="D380" s="118"/>
      <c r="E380" s="118"/>
      <c r="F380" s="125"/>
      <c r="G380" s="125"/>
      <c r="H380" s="118"/>
      <c r="I380" s="134"/>
      <c r="J380" s="134"/>
      <c r="K380" s="101"/>
      <c r="L380" s="101"/>
      <c r="M380" s="101"/>
      <c r="N380" s="101"/>
      <c r="T380" s="101"/>
      <c r="U380" s="101"/>
    </row>
    <row r="381" spans="1:21" ht="135" customHeight="1">
      <c r="A381" s="117"/>
      <c r="B381" s="118"/>
      <c r="C381" s="118"/>
      <c r="D381" s="118"/>
      <c r="E381" s="118"/>
      <c r="F381" s="125"/>
      <c r="G381" s="125"/>
      <c r="H381" s="118"/>
      <c r="I381" s="134"/>
      <c r="J381" s="134"/>
      <c r="K381" s="101"/>
      <c r="L381" s="101"/>
      <c r="M381" s="101"/>
      <c r="N381" s="101"/>
      <c r="T381" s="101"/>
      <c r="U381" s="101"/>
    </row>
    <row r="382" spans="1:21" ht="135" customHeight="1">
      <c r="A382" s="117"/>
      <c r="B382" s="118"/>
      <c r="C382" s="118"/>
      <c r="D382" s="118"/>
      <c r="E382" s="118"/>
      <c r="F382" s="125"/>
      <c r="G382" s="125"/>
      <c r="H382" s="118"/>
      <c r="I382" s="134"/>
      <c r="J382" s="134"/>
      <c r="K382" s="101"/>
      <c r="L382" s="101"/>
      <c r="M382" s="101"/>
      <c r="N382" s="101"/>
      <c r="T382" s="101"/>
      <c r="U382" s="101"/>
    </row>
    <row r="383" spans="1:21" ht="135" customHeight="1">
      <c r="A383" s="117"/>
      <c r="B383" s="118"/>
      <c r="C383" s="118"/>
      <c r="D383" s="118"/>
      <c r="E383" s="118"/>
      <c r="F383" s="125"/>
      <c r="G383" s="125"/>
      <c r="H383" s="118"/>
      <c r="I383" s="134"/>
      <c r="J383" s="134"/>
      <c r="K383" s="101"/>
      <c r="L383" s="101"/>
      <c r="M383" s="101"/>
      <c r="N383" s="101"/>
      <c r="T383" s="101"/>
      <c r="U383" s="101"/>
    </row>
    <row r="384" spans="1:21" ht="135" customHeight="1">
      <c r="A384" s="117"/>
      <c r="B384" s="118"/>
      <c r="C384" s="118"/>
      <c r="D384" s="118"/>
      <c r="E384" s="118"/>
      <c r="F384" s="125"/>
      <c r="G384" s="125"/>
      <c r="H384" s="118"/>
      <c r="I384" s="134"/>
      <c r="J384" s="134"/>
      <c r="K384" s="101"/>
      <c r="L384" s="101"/>
      <c r="M384" s="101"/>
      <c r="N384" s="101"/>
      <c r="T384" s="101"/>
      <c r="U384" s="101"/>
    </row>
    <row r="385" spans="1:21" ht="135" customHeight="1">
      <c r="A385" s="117"/>
      <c r="B385" s="118"/>
      <c r="C385" s="118"/>
      <c r="D385" s="118"/>
      <c r="E385" s="118"/>
      <c r="F385" s="125"/>
      <c r="G385" s="125"/>
      <c r="H385" s="118"/>
      <c r="I385" s="134"/>
      <c r="J385" s="134"/>
      <c r="K385" s="101"/>
      <c r="L385" s="101"/>
      <c r="M385" s="101"/>
      <c r="N385" s="101"/>
      <c r="T385" s="101"/>
      <c r="U385" s="101"/>
    </row>
    <row r="386" spans="1:21" ht="135" customHeight="1">
      <c r="A386" s="117"/>
      <c r="B386" s="118"/>
      <c r="C386" s="118"/>
      <c r="D386" s="118"/>
      <c r="E386" s="118"/>
      <c r="F386" s="125"/>
      <c r="G386" s="125"/>
      <c r="H386" s="118"/>
      <c r="I386" s="134"/>
      <c r="J386" s="134"/>
      <c r="K386" s="101"/>
      <c r="L386" s="101"/>
      <c r="M386" s="101"/>
      <c r="N386" s="101"/>
      <c r="T386" s="101"/>
      <c r="U386" s="101"/>
    </row>
    <row r="387" spans="1:21" ht="135" customHeight="1">
      <c r="A387" s="117"/>
      <c r="B387" s="118"/>
      <c r="C387" s="118"/>
      <c r="D387" s="118"/>
      <c r="E387" s="118"/>
      <c r="F387" s="125"/>
      <c r="G387" s="125"/>
      <c r="H387" s="118"/>
      <c r="I387" s="134"/>
      <c r="J387" s="134"/>
      <c r="K387" s="101"/>
      <c r="L387" s="101"/>
      <c r="M387" s="101"/>
      <c r="N387" s="101"/>
      <c r="T387" s="101"/>
      <c r="U387" s="101"/>
    </row>
    <row r="388" spans="1:21" ht="135" customHeight="1">
      <c r="A388" s="117"/>
      <c r="B388" s="118"/>
      <c r="C388" s="118"/>
      <c r="D388" s="118"/>
      <c r="E388" s="118"/>
      <c r="F388" s="125"/>
      <c r="G388" s="125"/>
      <c r="H388" s="118"/>
      <c r="I388" s="134"/>
      <c r="J388" s="134"/>
      <c r="K388" s="101"/>
      <c r="L388" s="101"/>
      <c r="M388" s="101"/>
      <c r="N388" s="101"/>
      <c r="T388" s="101"/>
      <c r="U388" s="101"/>
    </row>
    <row r="389" spans="1:21" ht="135" customHeight="1">
      <c r="A389" s="117"/>
      <c r="B389" s="118"/>
      <c r="C389" s="118"/>
      <c r="D389" s="118"/>
      <c r="E389" s="118"/>
      <c r="F389" s="125"/>
      <c r="G389" s="125"/>
      <c r="H389" s="118"/>
      <c r="I389" s="134"/>
      <c r="J389" s="134"/>
      <c r="K389" s="101"/>
      <c r="L389" s="101"/>
      <c r="M389" s="101"/>
      <c r="N389" s="101"/>
      <c r="T389" s="101"/>
      <c r="U389" s="101"/>
    </row>
    <row r="390" spans="1:21" ht="135" customHeight="1">
      <c r="A390" s="117"/>
      <c r="B390" s="118"/>
      <c r="C390" s="118"/>
      <c r="D390" s="118"/>
      <c r="E390" s="118"/>
      <c r="F390" s="125"/>
      <c r="G390" s="125"/>
      <c r="H390" s="118"/>
      <c r="I390" s="134"/>
      <c r="J390" s="134"/>
      <c r="K390" s="101"/>
      <c r="L390" s="101"/>
      <c r="M390" s="101"/>
      <c r="N390" s="101"/>
      <c r="T390" s="101"/>
      <c r="U390" s="101"/>
    </row>
    <row r="391" spans="1:21" ht="135" customHeight="1">
      <c r="A391" s="117"/>
      <c r="B391" s="118"/>
      <c r="C391" s="118"/>
      <c r="D391" s="118"/>
      <c r="E391" s="118"/>
      <c r="F391" s="125"/>
      <c r="G391" s="125"/>
      <c r="H391" s="118"/>
      <c r="I391" s="134"/>
      <c r="J391" s="134"/>
      <c r="K391" s="101"/>
      <c r="L391" s="101"/>
      <c r="M391" s="101"/>
      <c r="N391" s="101"/>
      <c r="T391" s="101"/>
      <c r="U391" s="101"/>
    </row>
    <row r="392" spans="1:21" ht="135" customHeight="1">
      <c r="A392" s="117"/>
      <c r="B392" s="118"/>
      <c r="C392" s="118"/>
      <c r="D392" s="118"/>
      <c r="E392" s="118"/>
      <c r="F392" s="125"/>
      <c r="G392" s="125"/>
      <c r="H392" s="118"/>
      <c r="I392" s="134"/>
      <c r="J392" s="134"/>
      <c r="K392" s="101"/>
      <c r="L392" s="101"/>
      <c r="M392" s="101"/>
      <c r="N392" s="101"/>
      <c r="T392" s="101"/>
      <c r="U392" s="101"/>
    </row>
    <row r="393" spans="1:21" ht="135" customHeight="1">
      <c r="A393" s="117"/>
      <c r="B393" s="118"/>
      <c r="C393" s="118"/>
      <c r="D393" s="118"/>
      <c r="E393" s="118"/>
      <c r="F393" s="125"/>
      <c r="G393" s="125"/>
      <c r="H393" s="118"/>
      <c r="I393" s="134"/>
      <c r="J393" s="134"/>
      <c r="K393" s="101"/>
      <c r="L393" s="101"/>
      <c r="M393" s="101"/>
      <c r="N393" s="101"/>
      <c r="T393" s="101"/>
      <c r="U393" s="101"/>
    </row>
    <row r="394" spans="1:21" ht="135" customHeight="1">
      <c r="A394" s="117"/>
      <c r="B394" s="118"/>
      <c r="C394" s="118"/>
      <c r="D394" s="118"/>
      <c r="E394" s="118"/>
      <c r="F394" s="125"/>
      <c r="G394" s="125"/>
      <c r="H394" s="118"/>
      <c r="I394" s="134"/>
      <c r="J394" s="134"/>
      <c r="K394" s="101"/>
      <c r="L394" s="101"/>
      <c r="M394" s="101"/>
      <c r="N394" s="101"/>
      <c r="T394" s="101"/>
      <c r="U394" s="101"/>
    </row>
    <row r="395" spans="1:21" ht="135" customHeight="1">
      <c r="A395" s="117"/>
      <c r="B395" s="118"/>
      <c r="C395" s="118"/>
      <c r="D395" s="118"/>
      <c r="E395" s="118"/>
      <c r="F395" s="125"/>
      <c r="G395" s="125"/>
      <c r="H395" s="118"/>
      <c r="I395" s="134"/>
      <c r="J395" s="134"/>
      <c r="K395" s="101"/>
      <c r="L395" s="101"/>
      <c r="M395" s="101"/>
      <c r="N395" s="101"/>
      <c r="T395" s="101"/>
      <c r="U395" s="101"/>
    </row>
    <row r="396" spans="1:21" ht="135" customHeight="1">
      <c r="A396" s="117"/>
      <c r="B396" s="118"/>
      <c r="C396" s="118"/>
      <c r="D396" s="118"/>
      <c r="E396" s="118"/>
      <c r="F396" s="125"/>
      <c r="G396" s="125"/>
      <c r="H396" s="118"/>
      <c r="I396" s="134"/>
      <c r="J396" s="134"/>
      <c r="K396" s="101"/>
      <c r="L396" s="101"/>
      <c r="M396" s="101"/>
      <c r="N396" s="101"/>
      <c r="T396" s="101"/>
      <c r="U396" s="101"/>
    </row>
    <row r="397" spans="1:21" ht="135" customHeight="1">
      <c r="A397" s="117"/>
      <c r="B397" s="118"/>
      <c r="C397" s="118"/>
      <c r="D397" s="118"/>
      <c r="E397" s="118"/>
      <c r="F397" s="125"/>
      <c r="G397" s="125"/>
      <c r="H397" s="118"/>
      <c r="I397" s="134"/>
      <c r="J397" s="134"/>
      <c r="K397" s="101"/>
      <c r="L397" s="101"/>
      <c r="M397" s="101"/>
      <c r="N397" s="101"/>
      <c r="T397" s="101"/>
      <c r="U397" s="101"/>
    </row>
    <row r="398" spans="1:21" ht="135" customHeight="1">
      <c r="A398" s="117"/>
      <c r="B398" s="118"/>
      <c r="C398" s="118"/>
      <c r="D398" s="118"/>
      <c r="E398" s="118"/>
      <c r="F398" s="125"/>
      <c r="G398" s="125"/>
      <c r="H398" s="118"/>
      <c r="I398" s="134"/>
      <c r="J398" s="134"/>
      <c r="K398" s="101"/>
      <c r="L398" s="101"/>
      <c r="M398" s="101"/>
      <c r="N398" s="101"/>
      <c r="T398" s="101"/>
      <c r="U398" s="101"/>
    </row>
    <row r="399" spans="1:21" ht="135" customHeight="1">
      <c r="A399" s="117"/>
      <c r="B399" s="118"/>
      <c r="C399" s="118"/>
      <c r="D399" s="118"/>
      <c r="E399" s="118"/>
      <c r="F399" s="125"/>
      <c r="G399" s="125"/>
      <c r="H399" s="118"/>
      <c r="I399" s="134"/>
      <c r="J399" s="134"/>
      <c r="K399" s="101"/>
      <c r="L399" s="101"/>
      <c r="M399" s="101"/>
      <c r="N399" s="101"/>
      <c r="T399" s="101"/>
      <c r="U399" s="101"/>
    </row>
    <row r="400" spans="1:21" ht="135" customHeight="1">
      <c r="A400" s="117"/>
      <c r="B400" s="118"/>
      <c r="C400" s="118"/>
      <c r="D400" s="118"/>
      <c r="E400" s="118"/>
      <c r="F400" s="125"/>
      <c r="G400" s="125"/>
      <c r="H400" s="118"/>
      <c r="I400" s="134"/>
      <c r="J400" s="134"/>
      <c r="K400" s="101"/>
      <c r="L400" s="101"/>
      <c r="M400" s="101"/>
      <c r="N400" s="101"/>
      <c r="T400" s="101"/>
      <c r="U400" s="101"/>
    </row>
    <row r="401" spans="1:21" ht="135" customHeight="1">
      <c r="A401" s="117"/>
      <c r="B401" s="118"/>
      <c r="C401" s="118"/>
      <c r="D401" s="118"/>
      <c r="E401" s="118"/>
      <c r="F401" s="125"/>
      <c r="G401" s="125"/>
      <c r="H401" s="118"/>
      <c r="I401" s="134"/>
      <c r="J401" s="134"/>
      <c r="K401" s="101"/>
      <c r="L401" s="101"/>
      <c r="M401" s="101"/>
      <c r="N401" s="101"/>
      <c r="T401" s="101"/>
      <c r="U401" s="101"/>
    </row>
    <row r="402" spans="1:21" ht="135" customHeight="1">
      <c r="A402" s="117"/>
      <c r="B402" s="118"/>
      <c r="C402" s="118"/>
      <c r="D402" s="118"/>
      <c r="E402" s="118"/>
      <c r="F402" s="125"/>
      <c r="G402" s="125"/>
      <c r="H402" s="118"/>
      <c r="I402" s="134"/>
      <c r="J402" s="134"/>
      <c r="K402" s="101"/>
      <c r="L402" s="101"/>
      <c r="M402" s="101"/>
      <c r="N402" s="101"/>
      <c r="T402" s="101"/>
      <c r="U402" s="101"/>
    </row>
    <row r="403" spans="1:21" ht="135" customHeight="1">
      <c r="A403" s="117"/>
      <c r="B403" s="118"/>
      <c r="C403" s="118"/>
      <c r="D403" s="118"/>
      <c r="E403" s="118"/>
      <c r="F403" s="125"/>
      <c r="G403" s="125"/>
      <c r="H403" s="118"/>
      <c r="I403" s="134"/>
      <c r="J403" s="134"/>
      <c r="K403" s="101"/>
      <c r="L403" s="101"/>
      <c r="M403" s="101"/>
      <c r="N403" s="101"/>
      <c r="T403" s="101"/>
      <c r="U403" s="101"/>
    </row>
    <row r="404" spans="1:21" ht="135" customHeight="1">
      <c r="A404" s="117"/>
      <c r="B404" s="118"/>
      <c r="C404" s="118"/>
      <c r="D404" s="118"/>
      <c r="E404" s="118"/>
      <c r="F404" s="125"/>
      <c r="G404" s="125"/>
      <c r="H404" s="118"/>
      <c r="I404" s="134"/>
      <c r="J404" s="134"/>
      <c r="K404" s="101"/>
      <c r="L404" s="101"/>
      <c r="M404" s="101"/>
      <c r="N404" s="101"/>
      <c r="T404" s="101"/>
      <c r="U404" s="101"/>
    </row>
    <row r="405" spans="1:21" ht="135" customHeight="1">
      <c r="A405" s="117"/>
      <c r="B405" s="118"/>
      <c r="C405" s="118"/>
      <c r="D405" s="118"/>
      <c r="E405" s="118"/>
      <c r="F405" s="125"/>
      <c r="G405" s="125"/>
      <c r="H405" s="118"/>
      <c r="I405" s="134"/>
      <c r="J405" s="134"/>
      <c r="K405" s="101"/>
      <c r="L405" s="101"/>
      <c r="M405" s="101"/>
      <c r="N405" s="101"/>
      <c r="T405" s="101"/>
      <c r="U405" s="101"/>
    </row>
    <row r="406" spans="1:21" ht="135" customHeight="1">
      <c r="A406" s="117"/>
      <c r="B406" s="118"/>
      <c r="C406" s="118"/>
      <c r="D406" s="118"/>
      <c r="E406" s="118"/>
      <c r="F406" s="125"/>
      <c r="G406" s="125"/>
      <c r="H406" s="118"/>
      <c r="I406" s="134"/>
      <c r="J406" s="134"/>
      <c r="K406" s="101"/>
      <c r="L406" s="101"/>
      <c r="M406" s="101"/>
      <c r="N406" s="101"/>
      <c r="T406" s="101"/>
      <c r="U406" s="101"/>
    </row>
    <row r="407" spans="1:21" ht="135" customHeight="1">
      <c r="A407" s="117"/>
      <c r="B407" s="118"/>
      <c r="C407" s="118"/>
      <c r="D407" s="118"/>
      <c r="E407" s="118"/>
      <c r="F407" s="125"/>
      <c r="G407" s="125"/>
      <c r="H407" s="118"/>
      <c r="I407" s="134"/>
      <c r="J407" s="134"/>
      <c r="K407" s="101"/>
      <c r="L407" s="101"/>
      <c r="M407" s="101"/>
      <c r="N407" s="101"/>
      <c r="T407" s="101"/>
      <c r="U407" s="101"/>
    </row>
    <row r="408" spans="1:21" ht="135" customHeight="1">
      <c r="A408" s="117"/>
      <c r="B408" s="118"/>
      <c r="C408" s="118"/>
      <c r="D408" s="118"/>
      <c r="E408" s="118"/>
      <c r="F408" s="125"/>
      <c r="G408" s="125"/>
      <c r="H408" s="118"/>
      <c r="I408" s="134"/>
      <c r="J408" s="134"/>
      <c r="K408" s="101"/>
      <c r="L408" s="101"/>
      <c r="M408" s="101"/>
      <c r="N408" s="101"/>
      <c r="T408" s="101"/>
      <c r="U408" s="101"/>
    </row>
    <row r="409" spans="1:21" ht="135" customHeight="1">
      <c r="A409" s="117"/>
      <c r="B409" s="118"/>
      <c r="C409" s="118"/>
      <c r="D409" s="118"/>
      <c r="E409" s="118"/>
      <c r="F409" s="125"/>
      <c r="G409" s="125"/>
      <c r="H409" s="118"/>
      <c r="I409" s="134"/>
      <c r="J409" s="134"/>
      <c r="K409" s="101"/>
      <c r="L409" s="101"/>
      <c r="M409" s="101"/>
      <c r="N409" s="101"/>
      <c r="T409" s="101"/>
      <c r="U409" s="101"/>
    </row>
    <row r="410" spans="1:21" ht="135" customHeight="1">
      <c r="A410" s="117"/>
      <c r="B410" s="118"/>
      <c r="C410" s="118"/>
      <c r="D410" s="118"/>
      <c r="E410" s="118"/>
      <c r="F410" s="125"/>
      <c r="G410" s="125"/>
      <c r="H410" s="118"/>
      <c r="I410" s="134"/>
      <c r="J410" s="134"/>
      <c r="K410" s="101"/>
      <c r="L410" s="101"/>
      <c r="M410" s="101"/>
      <c r="N410" s="101"/>
      <c r="T410" s="101"/>
      <c r="U410" s="101"/>
    </row>
    <row r="411" spans="1:21" ht="135" customHeight="1">
      <c r="A411" s="117"/>
      <c r="B411" s="118"/>
      <c r="C411" s="118"/>
      <c r="D411" s="118"/>
      <c r="E411" s="118"/>
      <c r="F411" s="125"/>
      <c r="G411" s="125"/>
      <c r="H411" s="118"/>
      <c r="I411" s="134"/>
      <c r="J411" s="134"/>
      <c r="K411" s="101"/>
      <c r="L411" s="101"/>
      <c r="M411" s="101"/>
      <c r="N411" s="101"/>
      <c r="T411" s="101"/>
      <c r="U411" s="101"/>
    </row>
    <row r="412" spans="1:21" ht="135" customHeight="1">
      <c r="A412" s="117"/>
      <c r="B412" s="118"/>
      <c r="C412" s="118"/>
      <c r="D412" s="118"/>
      <c r="E412" s="118"/>
      <c r="F412" s="125"/>
      <c r="G412" s="125"/>
      <c r="H412" s="118"/>
      <c r="I412" s="134"/>
      <c r="J412" s="134"/>
      <c r="K412" s="101"/>
      <c r="L412" s="101"/>
      <c r="M412" s="101"/>
      <c r="N412" s="101"/>
      <c r="T412" s="101"/>
      <c r="U412" s="101"/>
    </row>
    <row r="413" spans="1:21" ht="135" customHeight="1">
      <c r="A413" s="117"/>
      <c r="B413" s="118"/>
      <c r="C413" s="118"/>
      <c r="D413" s="118"/>
      <c r="E413" s="118"/>
      <c r="F413" s="125"/>
      <c r="G413" s="125"/>
      <c r="H413" s="118"/>
      <c r="I413" s="134"/>
      <c r="J413" s="134"/>
      <c r="K413" s="101"/>
      <c r="L413" s="101"/>
      <c r="M413" s="101"/>
      <c r="N413" s="101"/>
      <c r="T413" s="101"/>
      <c r="U413" s="101"/>
    </row>
    <row r="414" spans="1:21" ht="135" customHeight="1">
      <c r="A414" s="117"/>
      <c r="B414" s="118"/>
      <c r="C414" s="118"/>
      <c r="D414" s="118"/>
      <c r="E414" s="118"/>
      <c r="F414" s="125"/>
      <c r="G414" s="125"/>
      <c r="H414" s="118"/>
      <c r="I414" s="134"/>
      <c r="J414" s="134"/>
      <c r="K414" s="101"/>
      <c r="L414" s="101"/>
      <c r="M414" s="101"/>
      <c r="N414" s="101"/>
      <c r="T414" s="101"/>
      <c r="U414" s="101"/>
    </row>
    <row r="415" spans="1:21" ht="135" customHeight="1">
      <c r="A415" s="117"/>
      <c r="B415" s="118"/>
      <c r="C415" s="118"/>
      <c r="D415" s="118"/>
      <c r="E415" s="118"/>
      <c r="F415" s="125"/>
      <c r="G415" s="125"/>
      <c r="H415" s="118"/>
      <c r="I415" s="134"/>
      <c r="J415" s="134"/>
      <c r="K415" s="101"/>
      <c r="L415" s="101"/>
      <c r="M415" s="101"/>
      <c r="N415" s="101"/>
      <c r="T415" s="101"/>
      <c r="U415" s="101"/>
    </row>
    <row r="416" spans="1:21" ht="135" customHeight="1">
      <c r="A416" s="117"/>
      <c r="B416" s="118"/>
      <c r="C416" s="118"/>
      <c r="D416" s="118"/>
      <c r="E416" s="118"/>
      <c r="F416" s="125"/>
      <c r="G416" s="125"/>
      <c r="H416" s="118"/>
      <c r="I416" s="134"/>
      <c r="J416" s="134"/>
      <c r="K416" s="101"/>
      <c r="L416" s="101"/>
      <c r="M416" s="101"/>
      <c r="N416" s="101"/>
      <c r="T416" s="101"/>
      <c r="U416" s="101"/>
    </row>
    <row r="417" spans="1:21" ht="135" customHeight="1">
      <c r="A417" s="117"/>
      <c r="B417" s="118"/>
      <c r="C417" s="118"/>
      <c r="D417" s="118"/>
      <c r="E417" s="118"/>
      <c r="F417" s="125"/>
      <c r="G417" s="125"/>
      <c r="H417" s="118"/>
      <c r="I417" s="134"/>
      <c r="J417" s="134"/>
      <c r="K417" s="101"/>
      <c r="L417" s="101"/>
      <c r="M417" s="101"/>
      <c r="N417" s="101"/>
      <c r="T417" s="101"/>
      <c r="U417" s="101"/>
    </row>
    <row r="418" spans="1:21" ht="135" customHeight="1">
      <c r="A418" s="117"/>
      <c r="B418" s="118"/>
      <c r="C418" s="118"/>
      <c r="D418" s="118"/>
      <c r="E418" s="118"/>
      <c r="F418" s="125"/>
      <c r="G418" s="125"/>
      <c r="H418" s="118"/>
      <c r="I418" s="134"/>
      <c r="J418" s="134"/>
      <c r="K418" s="101"/>
      <c r="L418" s="101"/>
      <c r="M418" s="101"/>
      <c r="N418" s="101"/>
      <c r="T418" s="101"/>
      <c r="U418" s="101"/>
    </row>
    <row r="419" spans="1:21" ht="135" customHeight="1">
      <c r="A419" s="117"/>
      <c r="B419" s="118"/>
      <c r="C419" s="118"/>
      <c r="D419" s="118"/>
      <c r="E419" s="118"/>
      <c r="F419" s="125"/>
      <c r="G419" s="125"/>
      <c r="H419" s="118"/>
      <c r="I419" s="134"/>
      <c r="J419" s="134"/>
      <c r="K419" s="101"/>
      <c r="L419" s="101"/>
      <c r="M419" s="101"/>
      <c r="N419" s="101"/>
      <c r="T419" s="101"/>
      <c r="U419" s="101"/>
    </row>
    <row r="420" spans="1:21" ht="135" customHeight="1">
      <c r="A420" s="117"/>
      <c r="B420" s="118"/>
      <c r="C420" s="118"/>
      <c r="D420" s="118"/>
      <c r="E420" s="118"/>
      <c r="F420" s="125"/>
      <c r="G420" s="125"/>
      <c r="H420" s="118"/>
      <c r="I420" s="134"/>
      <c r="J420" s="134"/>
      <c r="K420" s="101"/>
      <c r="L420" s="101"/>
      <c r="M420" s="101"/>
      <c r="N420" s="101"/>
      <c r="T420" s="101"/>
      <c r="U420" s="101"/>
    </row>
    <row r="421" spans="1:21" ht="135" customHeight="1">
      <c r="A421" s="117"/>
      <c r="B421" s="118"/>
      <c r="C421" s="118"/>
      <c r="D421" s="118"/>
      <c r="E421" s="118"/>
      <c r="F421" s="125"/>
      <c r="G421" s="125"/>
      <c r="H421" s="118"/>
      <c r="I421" s="134"/>
      <c r="J421" s="134"/>
      <c r="K421" s="101"/>
      <c r="L421" s="101"/>
      <c r="M421" s="101"/>
      <c r="N421" s="101"/>
      <c r="T421" s="101"/>
      <c r="U421" s="101"/>
    </row>
    <row r="422" spans="1:21" ht="135" customHeight="1">
      <c r="A422" s="117"/>
      <c r="B422" s="118"/>
      <c r="C422" s="118"/>
      <c r="D422" s="118"/>
      <c r="E422" s="118"/>
      <c r="F422" s="125"/>
      <c r="G422" s="125"/>
      <c r="H422" s="118"/>
      <c r="I422" s="134"/>
      <c r="J422" s="134"/>
      <c r="K422" s="101"/>
      <c r="L422" s="101"/>
      <c r="M422" s="101"/>
      <c r="N422" s="101"/>
      <c r="T422" s="101"/>
      <c r="U422" s="101"/>
    </row>
    <row r="423" spans="1:21" ht="135" customHeight="1">
      <c r="A423" s="117"/>
      <c r="B423" s="118"/>
      <c r="C423" s="118"/>
      <c r="D423" s="118"/>
      <c r="E423" s="118"/>
      <c r="F423" s="125"/>
      <c r="G423" s="125"/>
      <c r="H423" s="118"/>
      <c r="I423" s="134"/>
      <c r="J423" s="134"/>
      <c r="K423" s="101"/>
      <c r="L423" s="101"/>
      <c r="M423" s="101"/>
      <c r="N423" s="101"/>
      <c r="T423" s="101"/>
      <c r="U423" s="101"/>
    </row>
    <row r="424" spans="1:21" ht="135" customHeight="1">
      <c r="A424" s="117"/>
      <c r="B424" s="118"/>
      <c r="C424" s="118"/>
      <c r="D424" s="118"/>
      <c r="E424" s="118"/>
      <c r="F424" s="125"/>
      <c r="G424" s="125"/>
      <c r="H424" s="118"/>
      <c r="I424" s="134"/>
      <c r="J424" s="134"/>
      <c r="K424" s="101"/>
      <c r="L424" s="101"/>
      <c r="M424" s="101"/>
      <c r="N424" s="101"/>
      <c r="T424" s="101"/>
      <c r="U424" s="101"/>
    </row>
    <row r="425" spans="1:21" ht="135" customHeight="1">
      <c r="A425" s="117"/>
      <c r="B425" s="118"/>
      <c r="C425" s="118"/>
      <c r="D425" s="118"/>
      <c r="E425" s="118"/>
      <c r="F425" s="125"/>
      <c r="G425" s="125"/>
      <c r="H425" s="118"/>
      <c r="I425" s="134"/>
      <c r="J425" s="134"/>
      <c r="K425" s="101"/>
      <c r="L425" s="101"/>
      <c r="M425" s="101"/>
      <c r="N425" s="101"/>
      <c r="T425" s="101"/>
      <c r="U425" s="101"/>
    </row>
    <row r="426" spans="1:21" ht="135" customHeight="1">
      <c r="A426" s="117"/>
      <c r="B426" s="118"/>
      <c r="C426" s="118"/>
      <c r="D426" s="118"/>
      <c r="E426" s="118"/>
      <c r="F426" s="125"/>
      <c r="G426" s="125"/>
      <c r="H426" s="118"/>
      <c r="I426" s="134"/>
      <c r="J426" s="134"/>
      <c r="K426" s="101"/>
      <c r="L426" s="101"/>
      <c r="M426" s="101"/>
      <c r="N426" s="101"/>
      <c r="T426" s="101"/>
      <c r="U426" s="101"/>
    </row>
    <row r="427" spans="1:21" ht="135" customHeight="1">
      <c r="A427" s="117"/>
      <c r="B427" s="118"/>
      <c r="C427" s="118"/>
      <c r="D427" s="118"/>
      <c r="E427" s="118"/>
      <c r="F427" s="125"/>
      <c r="G427" s="125"/>
      <c r="H427" s="118"/>
      <c r="I427" s="134"/>
      <c r="J427" s="134"/>
      <c r="K427" s="101"/>
      <c r="L427" s="101"/>
      <c r="M427" s="101"/>
      <c r="N427" s="101"/>
      <c r="T427" s="101"/>
      <c r="U427" s="101"/>
    </row>
    <row r="428" spans="1:21" ht="135" customHeight="1">
      <c r="A428" s="117"/>
      <c r="B428" s="118"/>
      <c r="C428" s="118"/>
      <c r="D428" s="118"/>
      <c r="E428" s="118"/>
      <c r="F428" s="125"/>
      <c r="G428" s="125"/>
      <c r="H428" s="118"/>
      <c r="I428" s="134"/>
      <c r="J428" s="134"/>
      <c r="K428" s="101"/>
      <c r="L428" s="101"/>
      <c r="M428" s="101"/>
      <c r="N428" s="101"/>
      <c r="T428" s="101"/>
      <c r="U428" s="101"/>
    </row>
    <row r="429" spans="1:21" ht="135" customHeight="1">
      <c r="A429" s="117"/>
      <c r="B429" s="118"/>
      <c r="C429" s="118"/>
      <c r="D429" s="118"/>
      <c r="E429" s="118"/>
      <c r="F429" s="125"/>
      <c r="G429" s="125"/>
      <c r="H429" s="118"/>
      <c r="I429" s="134"/>
      <c r="J429" s="134"/>
      <c r="K429" s="101"/>
      <c r="L429" s="101"/>
      <c r="M429" s="101"/>
      <c r="N429" s="101"/>
      <c r="T429" s="101"/>
      <c r="U429" s="101"/>
    </row>
    <row r="430" spans="1:21" ht="135" customHeight="1">
      <c r="A430" s="117"/>
      <c r="B430" s="118"/>
      <c r="C430" s="118"/>
      <c r="D430" s="118"/>
      <c r="E430" s="118"/>
      <c r="F430" s="125"/>
      <c r="G430" s="125"/>
      <c r="H430" s="118"/>
      <c r="I430" s="134"/>
      <c r="J430" s="134"/>
      <c r="K430" s="101"/>
      <c r="L430" s="101"/>
      <c r="M430" s="101"/>
      <c r="N430" s="101"/>
      <c r="T430" s="101"/>
      <c r="U430" s="101"/>
    </row>
    <row r="431" spans="1:21" ht="135" customHeight="1">
      <c r="A431" s="117"/>
      <c r="B431" s="118"/>
      <c r="C431" s="118"/>
      <c r="D431" s="118"/>
      <c r="E431" s="118"/>
      <c r="F431" s="125"/>
      <c r="G431" s="125"/>
      <c r="H431" s="118"/>
      <c r="I431" s="134"/>
      <c r="J431" s="134"/>
      <c r="K431" s="101"/>
      <c r="L431" s="101"/>
      <c r="M431" s="101"/>
      <c r="N431" s="101"/>
      <c r="T431" s="101"/>
      <c r="U431" s="101"/>
    </row>
    <row r="432" spans="1:21" ht="135" customHeight="1">
      <c r="A432" s="117"/>
      <c r="B432" s="118"/>
      <c r="C432" s="118"/>
      <c r="D432" s="118"/>
      <c r="E432" s="118"/>
      <c r="F432" s="125"/>
      <c r="G432" s="125"/>
      <c r="H432" s="118"/>
      <c r="I432" s="134"/>
      <c r="J432" s="134"/>
      <c r="K432" s="101"/>
      <c r="L432" s="101"/>
      <c r="M432" s="101"/>
      <c r="N432" s="101"/>
      <c r="T432" s="101"/>
      <c r="U432" s="101"/>
    </row>
    <row r="433" spans="1:21" ht="135" customHeight="1">
      <c r="A433" s="117"/>
      <c r="B433" s="118"/>
      <c r="C433" s="118"/>
      <c r="D433" s="118"/>
      <c r="E433" s="118"/>
      <c r="F433" s="125"/>
      <c r="G433" s="125"/>
      <c r="H433" s="118"/>
      <c r="I433" s="134"/>
      <c r="J433" s="134"/>
      <c r="K433" s="101"/>
      <c r="L433" s="101"/>
      <c r="M433" s="101"/>
      <c r="N433" s="101"/>
      <c r="T433" s="101"/>
      <c r="U433" s="101"/>
    </row>
    <row r="434" spans="1:21" ht="135" customHeight="1">
      <c r="A434" s="117"/>
      <c r="B434" s="118"/>
      <c r="C434" s="118"/>
      <c r="D434" s="118"/>
      <c r="E434" s="118"/>
      <c r="F434" s="125"/>
      <c r="G434" s="125"/>
      <c r="H434" s="118"/>
      <c r="I434" s="134"/>
      <c r="J434" s="134"/>
      <c r="K434" s="101"/>
      <c r="L434" s="101"/>
      <c r="M434" s="101"/>
      <c r="N434" s="101"/>
      <c r="T434" s="101"/>
      <c r="U434" s="101"/>
    </row>
    <row r="435" spans="1:21" ht="135" customHeight="1">
      <c r="A435" s="117"/>
      <c r="B435" s="118"/>
      <c r="C435" s="118"/>
      <c r="D435" s="118"/>
      <c r="E435" s="118"/>
      <c r="F435" s="125"/>
      <c r="G435" s="125"/>
      <c r="H435" s="118"/>
      <c r="I435" s="134"/>
      <c r="J435" s="134"/>
      <c r="K435" s="101"/>
      <c r="L435" s="101"/>
      <c r="M435" s="101"/>
      <c r="N435" s="101"/>
      <c r="T435" s="101"/>
      <c r="U435" s="101"/>
    </row>
    <row r="436" spans="1:21" ht="135" customHeight="1">
      <c r="A436" s="117"/>
      <c r="B436" s="118"/>
      <c r="C436" s="118"/>
      <c r="D436" s="118"/>
      <c r="E436" s="118"/>
      <c r="F436" s="125"/>
      <c r="G436" s="125"/>
      <c r="H436" s="118"/>
      <c r="I436" s="134"/>
      <c r="J436" s="134"/>
      <c r="K436" s="101"/>
      <c r="L436" s="101"/>
      <c r="M436" s="101"/>
      <c r="N436" s="101"/>
      <c r="T436" s="101"/>
      <c r="U436" s="101"/>
    </row>
    <row r="437" spans="1:21" ht="135" customHeight="1">
      <c r="A437" s="117"/>
      <c r="B437" s="118"/>
      <c r="C437" s="118"/>
      <c r="D437" s="118"/>
      <c r="E437" s="118"/>
      <c r="F437" s="125"/>
      <c r="G437" s="125"/>
      <c r="H437" s="118"/>
      <c r="I437" s="134"/>
      <c r="J437" s="134"/>
      <c r="K437" s="101"/>
      <c r="L437" s="101"/>
      <c r="M437" s="101"/>
      <c r="N437" s="101"/>
      <c r="T437" s="101"/>
      <c r="U437" s="101"/>
    </row>
  </sheetData>
  <autoFilter ref="A2:M31">
    <filterColumn colId="4">
      <filters>
        <filter val="Уссурийский ГО"/>
        <filter val="Уссуриский городской округ_x000a_с. Улитовка"/>
      </filters>
    </filterColumn>
  </autoFilter>
  <mergeCells count="4">
    <mergeCell ref="A1:M1"/>
    <mergeCell ref="A4:M4"/>
    <mergeCell ref="A30:W30"/>
    <mergeCell ref="P31:R31"/>
  </mergeCells>
  <conditionalFormatting sqref="D5">
    <cfRule type="duplicateValues" dxfId="50" priority="12" stopIfTrue="1"/>
  </conditionalFormatting>
  <conditionalFormatting sqref="D6">
    <cfRule type="duplicateValues" dxfId="49" priority="11" stopIfTrue="1"/>
  </conditionalFormatting>
  <conditionalFormatting sqref="D7">
    <cfRule type="duplicateValues" dxfId="48" priority="27" stopIfTrue="1"/>
  </conditionalFormatting>
  <conditionalFormatting sqref="D8">
    <cfRule type="duplicateValues" dxfId="47" priority="25" stopIfTrue="1"/>
  </conditionalFormatting>
  <conditionalFormatting sqref="D9">
    <cfRule type="duplicateValues" dxfId="46" priority="24" stopIfTrue="1"/>
  </conditionalFormatting>
  <conditionalFormatting sqref="D10">
    <cfRule type="duplicateValues" dxfId="45" priority="23" stopIfTrue="1"/>
  </conditionalFormatting>
  <conditionalFormatting sqref="D11">
    <cfRule type="duplicateValues" dxfId="44" priority="22" stopIfTrue="1"/>
  </conditionalFormatting>
  <conditionalFormatting sqref="D12">
    <cfRule type="duplicateValues" dxfId="43" priority="21" stopIfTrue="1"/>
  </conditionalFormatting>
  <conditionalFormatting sqref="D13">
    <cfRule type="duplicateValues" dxfId="42" priority="20" stopIfTrue="1"/>
  </conditionalFormatting>
  <conditionalFormatting sqref="D14">
    <cfRule type="duplicateValues" dxfId="41" priority="19" stopIfTrue="1"/>
  </conditionalFormatting>
  <conditionalFormatting sqref="D15">
    <cfRule type="duplicateValues" dxfId="40" priority="18" stopIfTrue="1"/>
  </conditionalFormatting>
  <conditionalFormatting sqref="D16">
    <cfRule type="duplicateValues" dxfId="39" priority="17" stopIfTrue="1"/>
  </conditionalFormatting>
  <conditionalFormatting sqref="D17">
    <cfRule type="duplicateValues" dxfId="38" priority="16" stopIfTrue="1"/>
  </conditionalFormatting>
  <conditionalFormatting sqref="D18">
    <cfRule type="duplicateValues" dxfId="37" priority="15" stopIfTrue="1"/>
  </conditionalFormatting>
  <conditionalFormatting sqref="D19">
    <cfRule type="duplicateValues" dxfId="36" priority="14" stopIfTrue="1"/>
  </conditionalFormatting>
  <conditionalFormatting sqref="D20">
    <cfRule type="duplicateValues" dxfId="35" priority="13" stopIfTrue="1"/>
  </conditionalFormatting>
  <conditionalFormatting sqref="D21">
    <cfRule type="duplicateValues" dxfId="34" priority="10" stopIfTrue="1"/>
  </conditionalFormatting>
  <conditionalFormatting sqref="D22">
    <cfRule type="duplicateValues" dxfId="33" priority="9" stopIfTrue="1"/>
  </conditionalFormatting>
  <conditionalFormatting sqref="D23">
    <cfRule type="duplicateValues" dxfId="32" priority="8" stopIfTrue="1"/>
  </conditionalFormatting>
  <conditionalFormatting sqref="D24">
    <cfRule type="duplicateValues" dxfId="31" priority="7" stopIfTrue="1"/>
  </conditionalFormatting>
  <conditionalFormatting sqref="D25">
    <cfRule type="duplicateValues" dxfId="30" priority="6" stopIfTrue="1"/>
  </conditionalFormatting>
  <conditionalFormatting sqref="D26">
    <cfRule type="duplicateValues" dxfId="29" priority="3" stopIfTrue="1"/>
  </conditionalFormatting>
  <conditionalFormatting sqref="D27">
    <cfRule type="duplicateValues" dxfId="28" priority="2" stopIfTrue="1"/>
  </conditionalFormatting>
  <conditionalFormatting sqref="D28">
    <cfRule type="duplicateValues" dxfId="27" priority="1" stopIfTrue="1"/>
  </conditionalFormatting>
  <conditionalFormatting sqref="D29">
    <cfRule type="duplicateValues" dxfId="26" priority="5" stopIfTrue="1"/>
  </conditionalFormatting>
  <pageMargins left="0.7" right="0.7" top="0.75" bottom="0.75" header="0.3" footer="0.3"/>
  <pageSetup paperSize="9" scale="4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БКАД</vt:lpstr>
      <vt:lpstr>По муниципалитетам</vt:lpstr>
      <vt:lpstr>здравоохранение</vt:lpstr>
      <vt:lpstr>Образование</vt:lpstr>
      <vt:lpstr>фкгс</vt:lpstr>
      <vt:lpstr>бкд</vt:lpstr>
      <vt:lpstr>Демография  (2)</vt:lpstr>
      <vt:lpstr>Экология (2)</vt:lpstr>
      <vt:lpstr>Культурa (2)</vt:lpstr>
      <vt:lpstr>Демография </vt:lpstr>
      <vt:lpstr>Экология</vt:lpstr>
      <vt:lpstr>Культурa</vt:lpstr>
      <vt:lpstr>БКАД!Print_Area</vt:lpstr>
      <vt:lpstr>бкд!Print_Area</vt:lpstr>
      <vt:lpstr>здравоохранение!Print_Area</vt:lpstr>
      <vt:lpstr>Образование!Print_Area</vt:lpstr>
      <vt:lpstr>'По муниципалитетам'!Print_Area</vt:lpstr>
      <vt:lpstr>фкгс!Print_Area</vt:lpstr>
      <vt:lpstr>БКАД!Print_Titles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Валя Нестуля</cp:lastModifiedBy>
  <cp:lastPrinted>2021-12-27T07:11:00Z</cp:lastPrinted>
  <dcterms:created xsi:type="dcterms:W3CDTF">2021-12-10T12:23:00Z</dcterms:created>
  <dcterms:modified xsi:type="dcterms:W3CDTF">2022-02-16T23:18:43Z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1049-11.1.0.10702</vt:lpwstr>
  </property>
</Properties>
</file>